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\Dropbox\Hospitals data collection tools\Other Resources\"/>
    </mc:Choice>
  </mc:AlternateContent>
  <xr:revisionPtr revIDLastSave="0" documentId="13_ncr:1_{934AAF1F-5330-47CF-9286-39B72C79024C}" xr6:coauthVersionLast="47" xr6:coauthVersionMax="47" xr10:uidLastSave="{00000000-0000-0000-0000-000000000000}"/>
  <bookViews>
    <workbookView xWindow="-110" yWindow="-110" windowWidth="19420" windowHeight="10420" xr2:uid="{7DDE8280-F769-4DAE-8C4E-C0ED6D508FEB}"/>
  </bookViews>
  <sheets>
    <sheet name="Volatiles Data 2016-21 (2)" sheetId="3" r:id="rId1"/>
    <sheet name="Analysis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C7" i="2"/>
  <c r="D7" i="2"/>
  <c r="E7" i="2"/>
  <c r="F7" i="2"/>
  <c r="G7" i="2"/>
  <c r="H7" i="2"/>
  <c r="I7" i="2"/>
  <c r="B11" i="2"/>
  <c r="C11" i="2"/>
  <c r="D11" i="2"/>
  <c r="E11" i="2"/>
  <c r="E16" i="2" s="1"/>
  <c r="F11" i="2"/>
  <c r="G11" i="2"/>
  <c r="I11" i="2"/>
  <c r="B15" i="2"/>
  <c r="B16" i="2" s="1"/>
  <c r="C15" i="2"/>
  <c r="D15" i="2"/>
  <c r="E15" i="2"/>
  <c r="F15" i="2"/>
  <c r="F16" i="2" s="1"/>
  <c r="G15" i="2"/>
  <c r="I15" i="2"/>
  <c r="C16" i="2"/>
  <c r="D16" i="2"/>
  <c r="B21" i="2"/>
  <c r="B30" i="2" s="1"/>
  <c r="C21" i="2"/>
  <c r="D21" i="2"/>
  <c r="E21" i="2"/>
  <c r="F21" i="2"/>
  <c r="F30" i="2" s="1"/>
  <c r="G21" i="2"/>
  <c r="I21" i="2"/>
  <c r="B25" i="2"/>
  <c r="C25" i="2"/>
  <c r="D25" i="2"/>
  <c r="E25" i="2"/>
  <c r="F25" i="2"/>
  <c r="G25" i="2"/>
  <c r="I25" i="2"/>
  <c r="B29" i="2"/>
  <c r="C29" i="2"/>
  <c r="C30" i="2" s="1"/>
  <c r="D29" i="2"/>
  <c r="D30" i="2" s="1"/>
  <c r="E29" i="2"/>
  <c r="F29" i="2"/>
  <c r="G29" i="2"/>
  <c r="G30" i="2" s="1"/>
  <c r="H30" i="2" s="1"/>
  <c r="I29" i="2"/>
  <c r="E30" i="2"/>
  <c r="I30" i="2"/>
  <c r="J30" i="2" s="1"/>
  <c r="B35" i="2"/>
  <c r="C35" i="2"/>
  <c r="D35" i="2"/>
  <c r="D42" i="2" s="1"/>
  <c r="E35" i="2"/>
  <c r="F35" i="2"/>
  <c r="G35" i="2"/>
  <c r="I35" i="2"/>
  <c r="I42" i="2" s="1"/>
  <c r="B38" i="2"/>
  <c r="C38" i="2"/>
  <c r="D38" i="2"/>
  <c r="E38" i="2"/>
  <c r="E42" i="2" s="1"/>
  <c r="F38" i="2"/>
  <c r="G38" i="2"/>
  <c r="I38" i="2"/>
  <c r="B41" i="2"/>
  <c r="B42" i="2" s="1"/>
  <c r="C41" i="2"/>
  <c r="D41" i="2"/>
  <c r="E41" i="2"/>
  <c r="F41" i="2"/>
  <c r="F42" i="2" s="1"/>
  <c r="G41" i="2"/>
  <c r="I41" i="2"/>
  <c r="C42" i="2"/>
  <c r="G42" i="2"/>
  <c r="H42" i="2" s="1"/>
  <c r="G46" i="2"/>
  <c r="G47" i="2" s="1"/>
  <c r="B47" i="2"/>
  <c r="C47" i="2"/>
  <c r="D47" i="2"/>
  <c r="E47" i="2"/>
  <c r="F47" i="2"/>
  <c r="I47" i="2"/>
  <c r="B51" i="2"/>
  <c r="B56" i="2" s="1"/>
  <c r="J56" i="2" s="1"/>
  <c r="C51" i="2"/>
  <c r="D51" i="2"/>
  <c r="E51" i="2"/>
  <c r="F51" i="2"/>
  <c r="F56" i="2" s="1"/>
  <c r="G51" i="2"/>
  <c r="I51" i="2"/>
  <c r="B55" i="2"/>
  <c r="C55" i="2"/>
  <c r="C56" i="2" s="1"/>
  <c r="D55" i="2"/>
  <c r="E55" i="2"/>
  <c r="E56" i="2" s="1"/>
  <c r="F55" i="2"/>
  <c r="G55" i="2"/>
  <c r="I55" i="2"/>
  <c r="D56" i="2"/>
  <c r="I56" i="2"/>
  <c r="B61" i="2"/>
  <c r="C61" i="2"/>
  <c r="C70" i="2" s="1"/>
  <c r="D61" i="2"/>
  <c r="E61" i="2"/>
  <c r="F61" i="2"/>
  <c r="G61" i="2"/>
  <c r="G70" i="2" s="1"/>
  <c r="H70" i="2" s="1"/>
  <c r="I61" i="2"/>
  <c r="B65" i="2"/>
  <c r="C65" i="2"/>
  <c r="D65" i="2"/>
  <c r="E65" i="2"/>
  <c r="F65" i="2"/>
  <c r="G65" i="2"/>
  <c r="I65" i="2"/>
  <c r="I68" i="2"/>
  <c r="B69" i="2"/>
  <c r="B70" i="2" s="1"/>
  <c r="C69" i="2"/>
  <c r="D69" i="2"/>
  <c r="D70" i="2" s="1"/>
  <c r="E69" i="2"/>
  <c r="F69" i="2"/>
  <c r="F70" i="2" s="1"/>
  <c r="G69" i="2"/>
  <c r="I69" i="2"/>
  <c r="E70" i="2"/>
  <c r="I70" i="2"/>
  <c r="J70" i="2" s="1"/>
  <c r="B75" i="2"/>
  <c r="C75" i="2"/>
  <c r="D75" i="2"/>
  <c r="E75" i="2"/>
  <c r="F75" i="2"/>
  <c r="G75" i="2"/>
  <c r="I75" i="2"/>
  <c r="I84" i="2" s="1"/>
  <c r="B79" i="2"/>
  <c r="C79" i="2"/>
  <c r="D79" i="2"/>
  <c r="E79" i="2"/>
  <c r="E84" i="2" s="1"/>
  <c r="F79" i="2"/>
  <c r="G79" i="2"/>
  <c r="I79" i="2"/>
  <c r="B83" i="2"/>
  <c r="B84" i="2" s="1"/>
  <c r="C83" i="2"/>
  <c r="D83" i="2"/>
  <c r="D84" i="2" s="1"/>
  <c r="E83" i="2"/>
  <c r="F83" i="2"/>
  <c r="F84" i="2" s="1"/>
  <c r="G83" i="2"/>
  <c r="I83" i="2"/>
  <c r="C84" i="2"/>
  <c r="G84" i="2"/>
  <c r="H84" i="2" s="1"/>
  <c r="B89" i="2"/>
  <c r="C89" i="2"/>
  <c r="D89" i="2"/>
  <c r="E89" i="2"/>
  <c r="F89" i="2"/>
  <c r="G89" i="2"/>
  <c r="I89" i="2"/>
  <c r="B95" i="2"/>
  <c r="C95" i="2"/>
  <c r="D95" i="2"/>
  <c r="E95" i="2"/>
  <c r="F95" i="2"/>
  <c r="G95" i="2"/>
  <c r="I95" i="2"/>
  <c r="J95" i="2"/>
  <c r="B99" i="2"/>
  <c r="C99" i="2"/>
  <c r="D99" i="2"/>
  <c r="E99" i="2"/>
  <c r="F99" i="2"/>
  <c r="G99" i="2"/>
  <c r="I99" i="2"/>
  <c r="B103" i="2"/>
  <c r="C103" i="2"/>
  <c r="D103" i="2"/>
  <c r="D105" i="2" s="1"/>
  <c r="D106" i="2" s="1"/>
  <c r="E103" i="2"/>
  <c r="F103" i="2"/>
  <c r="G103" i="2"/>
  <c r="H103" i="2"/>
  <c r="I103" i="2"/>
  <c r="J103" i="2"/>
  <c r="B105" i="2"/>
  <c r="C105" i="2"/>
  <c r="C106" i="2" s="1"/>
  <c r="E105" i="2"/>
  <c r="F105" i="2"/>
  <c r="G105" i="2"/>
  <c r="H105" i="2" s="1"/>
  <c r="I105" i="2"/>
  <c r="J105" i="2"/>
  <c r="B106" i="2"/>
  <c r="E106" i="2"/>
  <c r="F106" i="2"/>
  <c r="J84" i="2" l="1"/>
  <c r="I16" i="2"/>
  <c r="J16" i="2" s="1"/>
  <c r="G16" i="2"/>
  <c r="H16" i="2" s="1"/>
  <c r="G56" i="2"/>
  <c r="H56" i="2" s="1"/>
  <c r="J42" i="2"/>
</calcChain>
</file>

<file path=xl/sharedStrings.xml><?xml version="1.0" encoding="utf-8"?>
<sst xmlns="http://schemas.openxmlformats.org/spreadsheetml/2006/main" count="219" uniqueCount="46">
  <si>
    <t>Total CO2e (tonnes)</t>
  </si>
  <si>
    <t>Total CO2e (kg)</t>
  </si>
  <si>
    <t>250mL BOTTLE</t>
  </si>
  <si>
    <t>INHALATION SOLUTION</t>
  </si>
  <si>
    <t>SEVOFLURANE</t>
  </si>
  <si>
    <t>ISOFLURANE</t>
  </si>
  <si>
    <t>240mL BOTTLE</t>
  </si>
  <si>
    <t>DESFLURANE</t>
  </si>
  <si>
    <t>to start of pandemic</t>
  </si>
  <si>
    <t>Reduction at start of pandemic</t>
  </si>
  <si>
    <t>to now</t>
  </si>
  <si>
    <t>Reduction now</t>
  </si>
  <si>
    <t>2020/2021</t>
  </si>
  <si>
    <t>2019/2020</t>
  </si>
  <si>
    <t>2018/2019</t>
  </si>
  <si>
    <t>2017/2018</t>
  </si>
  <si>
    <t>2016/2017</t>
  </si>
  <si>
    <t>All Wales Totals</t>
  </si>
  <si>
    <t>Velindre NHS Trust</t>
  </si>
  <si>
    <t>Total CO2e</t>
  </si>
  <si>
    <t>Swansea Bay University Health Board</t>
  </si>
  <si>
    <t>.+0.3%</t>
  </si>
  <si>
    <t>Hywel Dda Health Board</t>
  </si>
  <si>
    <t>Cwm Taf Morgannwg University Health Board</t>
  </si>
  <si>
    <t>carbon footprint (kgCO2e)</t>
  </si>
  <si>
    <t>250mL</t>
  </si>
  <si>
    <t>Cardiff and Vale University Health Board</t>
  </si>
  <si>
    <t>Betsi Cadwaladr University Health Board</t>
  </si>
  <si>
    <t>.+9%</t>
  </si>
  <si>
    <t>.+ 719</t>
  </si>
  <si>
    <t>886Kg</t>
  </si>
  <si>
    <t>Desflurane</t>
  </si>
  <si>
    <t>190Kg</t>
  </si>
  <si>
    <t>Isoflurane</t>
  </si>
  <si>
    <t>44kg</t>
  </si>
  <si>
    <t>sevoflurane</t>
  </si>
  <si>
    <t>Aneurin Bevan Health Board</t>
  </si>
  <si>
    <t>CO2 calculations based on following CO2e per bottle</t>
  </si>
  <si>
    <t>2016/7 to 2019/20</t>
  </si>
  <si>
    <t>2016/7 to 2020/21</t>
  </si>
  <si>
    <t>Row Labels</t>
  </si>
  <si>
    <t xml:space="preserve">% Reductuon </t>
  </si>
  <si>
    <t>Actual Reduction - bottles less</t>
  </si>
  <si>
    <t>Column Labels</t>
  </si>
  <si>
    <t>Quantity</t>
  </si>
  <si>
    <t xml:space="preserve">% Reduction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</si>
</sst>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FF2CC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ACB9CA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1">
    <xf numFmtId="0" fontId="0" fillId="0" borderId="0" xfId="0"/>
    <xf numFmtId="0" fontId="2" fillId="0" borderId="0" xfId="1"/>
    <xf numFmtId="10" fontId="2" fillId="0" borderId="0" xfId="1" applyNumberFormat="1"/>
    <xf numFmtId="9" fontId="2" fillId="0" borderId="0" xfId="1" applyNumberFormat="1"/>
    <xf numFmtId="0" fontId="4" fillId="3" borderId="1" xfId="1" applyFont="1" applyFill="1" applyBorder="1"/>
    <xf numFmtId="9" fontId="2" fillId="0" borderId="2" xfId="1" applyNumberFormat="1" applyBorder="1"/>
    <xf numFmtId="0" fontId="4" fillId="3" borderId="2" xfId="1" applyFont="1" applyFill="1" applyBorder="1"/>
    <xf numFmtId="0" fontId="4" fillId="3" borderId="3" xfId="1" applyFont="1" applyFill="1" applyBorder="1"/>
    <xf numFmtId="0" fontId="4" fillId="3" borderId="2" xfId="1" applyFont="1" applyFill="1" applyBorder="1" applyAlignment="1">
      <alignment horizontal="left" indent="7"/>
    </xf>
    <xf numFmtId="0" fontId="2" fillId="0" borderId="2" xfId="1" applyBorder="1"/>
    <xf numFmtId="0" fontId="4" fillId="3" borderId="2" xfId="1" applyFont="1" applyFill="1" applyBorder="1" applyAlignment="1">
      <alignment horizontal="left" indent="4"/>
    </xf>
    <xf numFmtId="0" fontId="5" fillId="3" borderId="3" xfId="1" applyFont="1" applyFill="1" applyBorder="1"/>
    <xf numFmtId="0" fontId="5" fillId="3" borderId="2" xfId="1" applyFont="1" applyFill="1" applyBorder="1"/>
    <xf numFmtId="0" fontId="5" fillId="3" borderId="2" xfId="1" applyFont="1" applyFill="1" applyBorder="1" applyAlignment="1">
      <alignment horizontal="left" indent="3"/>
    </xf>
    <xf numFmtId="0" fontId="4" fillId="4" borderId="0" xfId="1" applyFont="1" applyFill="1"/>
    <xf numFmtId="0" fontId="4" fillId="4" borderId="2" xfId="1" applyFont="1" applyFill="1" applyBorder="1"/>
    <xf numFmtId="0" fontId="4" fillId="4" borderId="2" xfId="1" applyFont="1" applyFill="1" applyBorder="1" applyAlignment="1">
      <alignment horizontal="left" indent="7"/>
    </xf>
    <xf numFmtId="0" fontId="4" fillId="4" borderId="1" xfId="1" applyFont="1" applyFill="1" applyBorder="1"/>
    <xf numFmtId="0" fontId="4" fillId="4" borderId="3" xfId="1" applyFont="1" applyFill="1" applyBorder="1"/>
    <xf numFmtId="0" fontId="4" fillId="4" borderId="2" xfId="1" applyFont="1" applyFill="1" applyBorder="1" applyAlignment="1">
      <alignment horizontal="left" indent="4"/>
    </xf>
    <xf numFmtId="0" fontId="5" fillId="4" borderId="3" xfId="1" applyFont="1" applyFill="1" applyBorder="1"/>
    <xf numFmtId="0" fontId="5" fillId="4" borderId="2" xfId="1" applyFont="1" applyFill="1" applyBorder="1"/>
    <xf numFmtId="0" fontId="5" fillId="4" borderId="2" xfId="1" applyFont="1" applyFill="1" applyBorder="1" applyAlignment="1">
      <alignment horizontal="left" indent="3"/>
    </xf>
    <xf numFmtId="0" fontId="4" fillId="5" borderId="0" xfId="1" applyFont="1" applyFill="1"/>
    <xf numFmtId="0" fontId="4" fillId="5" borderId="4" xfId="1" applyFont="1" applyFill="1" applyBorder="1"/>
    <xf numFmtId="0" fontId="4" fillId="5" borderId="4" xfId="1" applyFont="1" applyFill="1" applyBorder="1" applyAlignment="1">
      <alignment horizontal="left" indent="7"/>
    </xf>
    <xf numFmtId="0" fontId="4" fillId="5" borderId="1" xfId="1" applyFont="1" applyFill="1" applyBorder="1"/>
    <xf numFmtId="0" fontId="4" fillId="5" borderId="2" xfId="1" applyFont="1" applyFill="1" applyBorder="1"/>
    <xf numFmtId="0" fontId="4" fillId="5" borderId="5" xfId="1" applyFont="1" applyFill="1" applyBorder="1"/>
    <xf numFmtId="0" fontId="4" fillId="5" borderId="3" xfId="1" applyFont="1" applyFill="1" applyBorder="1"/>
    <xf numFmtId="0" fontId="4" fillId="5" borderId="2" xfId="1" applyFont="1" applyFill="1" applyBorder="1" applyAlignment="1">
      <alignment horizontal="left" indent="4"/>
    </xf>
    <xf numFmtId="0" fontId="5" fillId="5" borderId="3" xfId="1" applyFont="1" applyFill="1" applyBorder="1"/>
    <xf numFmtId="0" fontId="5" fillId="5" borderId="2" xfId="1" applyFont="1" applyFill="1" applyBorder="1"/>
    <xf numFmtId="0" fontId="5" fillId="5" borderId="2" xfId="1" applyFont="1" applyFill="1" applyBorder="1" applyAlignment="1">
      <alignment horizontal="left" indent="3"/>
    </xf>
    <xf numFmtId="0" fontId="5" fillId="2" borderId="0" xfId="1" applyFont="1" applyFill="1"/>
    <xf numFmtId="0" fontId="5" fillId="2" borderId="6" xfId="1" applyFont="1" applyFill="1" applyBorder="1"/>
    <xf numFmtId="0" fontId="5" fillId="0" borderId="0" xfId="1" applyFont="1"/>
    <xf numFmtId="10" fontId="2" fillId="0" borderId="2" xfId="1" applyNumberFormat="1" applyBorder="1"/>
    <xf numFmtId="0" fontId="4" fillId="0" borderId="0" xfId="1" applyFont="1"/>
    <xf numFmtId="0" fontId="4" fillId="6" borderId="0" xfId="1" applyFont="1" applyFill="1"/>
    <xf numFmtId="0" fontId="4" fillId="6" borderId="2" xfId="1" applyFont="1" applyFill="1" applyBorder="1"/>
    <xf numFmtId="0" fontId="4" fillId="6" borderId="6" xfId="1" applyFont="1" applyFill="1" applyBorder="1"/>
    <xf numFmtId="0" fontId="4" fillId="6" borderId="7" xfId="1" applyFont="1" applyFill="1" applyBorder="1" applyAlignment="1">
      <alignment horizontal="left" indent="7"/>
    </xf>
    <xf numFmtId="0" fontId="4" fillId="6" borderId="8" xfId="1" applyFont="1" applyFill="1" applyBorder="1" applyAlignment="1">
      <alignment horizontal="left" indent="4"/>
    </xf>
    <xf numFmtId="0" fontId="5" fillId="6" borderId="0" xfId="1" applyFont="1" applyFill="1"/>
    <xf numFmtId="0" fontId="5" fillId="6" borderId="8" xfId="1" applyFont="1" applyFill="1" applyBorder="1" applyAlignment="1">
      <alignment horizontal="left" indent="3"/>
    </xf>
    <xf numFmtId="0" fontId="5" fillId="7" borderId="9" xfId="1" applyFont="1" applyFill="1" applyBorder="1"/>
    <xf numFmtId="0" fontId="5" fillId="7" borderId="10" xfId="1" applyFont="1" applyFill="1" applyBorder="1" applyAlignment="1">
      <alignment horizontal="left"/>
    </xf>
    <xf numFmtId="9" fontId="2" fillId="8" borderId="0" xfId="1" applyNumberFormat="1" applyFill="1"/>
    <xf numFmtId="0" fontId="4" fillId="9" borderId="0" xfId="1" applyFont="1" applyFill="1"/>
    <xf numFmtId="9" fontId="4" fillId="8" borderId="0" xfId="1" applyNumberFormat="1" applyFont="1" applyFill="1"/>
    <xf numFmtId="0" fontId="4" fillId="9" borderId="8" xfId="1" applyFont="1" applyFill="1" applyBorder="1" applyAlignment="1">
      <alignment horizontal="left" indent="7"/>
    </xf>
    <xf numFmtId="0" fontId="4" fillId="4" borderId="8" xfId="1" applyFont="1" applyFill="1" applyBorder="1" applyAlignment="1">
      <alignment horizontal="left" indent="7"/>
    </xf>
    <xf numFmtId="0" fontId="4" fillId="4" borderId="8" xfId="1" applyFont="1" applyFill="1" applyBorder="1" applyAlignment="1">
      <alignment horizontal="left" indent="4"/>
    </xf>
    <xf numFmtId="0" fontId="5" fillId="4" borderId="0" xfId="1" applyFont="1" applyFill="1"/>
    <xf numFmtId="0" fontId="5" fillId="4" borderId="8" xfId="1" applyFont="1" applyFill="1" applyBorder="1" applyAlignment="1">
      <alignment horizontal="left" indent="3"/>
    </xf>
    <xf numFmtId="0" fontId="4" fillId="4" borderId="6" xfId="1" applyFont="1" applyFill="1" applyBorder="1"/>
    <xf numFmtId="0" fontId="4" fillId="0" borderId="6" xfId="1" applyFont="1" applyBorder="1"/>
    <xf numFmtId="0" fontId="4" fillId="4" borderId="7" xfId="1" applyFont="1" applyFill="1" applyBorder="1" applyAlignment="1">
      <alignment horizontal="left" indent="7"/>
    </xf>
    <xf numFmtId="0" fontId="4" fillId="4" borderId="11" xfId="1" applyFont="1" applyFill="1" applyBorder="1"/>
    <xf numFmtId="0" fontId="5" fillId="4" borderId="12" xfId="1" applyFont="1" applyFill="1" applyBorder="1"/>
    <xf numFmtId="0" fontId="5" fillId="4" borderId="13" xfId="1" applyFont="1" applyFill="1" applyBorder="1" applyAlignment="1">
      <alignment horizontal="left" indent="3"/>
    </xf>
    <xf numFmtId="0" fontId="5" fillId="10" borderId="9" xfId="1" applyFont="1" applyFill="1" applyBorder="1"/>
    <xf numFmtId="0" fontId="5" fillId="10" borderId="10" xfId="1" applyFont="1" applyFill="1" applyBorder="1" applyAlignment="1">
      <alignment horizontal="left"/>
    </xf>
    <xf numFmtId="0" fontId="4" fillId="11" borderId="0" xfId="1" applyFont="1" applyFill="1"/>
    <xf numFmtId="0" fontId="4" fillId="11" borderId="14" xfId="1" applyFont="1" applyFill="1" applyBorder="1"/>
    <xf numFmtId="0" fontId="4" fillId="11" borderId="6" xfId="1" applyFont="1" applyFill="1" applyBorder="1"/>
    <xf numFmtId="0" fontId="4" fillId="11" borderId="7" xfId="1" applyFont="1" applyFill="1" applyBorder="1" applyAlignment="1">
      <alignment horizontal="left" indent="7"/>
    </xf>
    <xf numFmtId="0" fontId="4" fillId="11" borderId="2" xfId="1" applyFont="1" applyFill="1" applyBorder="1"/>
    <xf numFmtId="0" fontId="4" fillId="11" borderId="8" xfId="1" applyFont="1" applyFill="1" applyBorder="1" applyAlignment="1">
      <alignment horizontal="left" indent="7"/>
    </xf>
    <xf numFmtId="0" fontId="4" fillId="11" borderId="8" xfId="1" applyFont="1" applyFill="1" applyBorder="1" applyAlignment="1">
      <alignment horizontal="left" indent="4"/>
    </xf>
    <xf numFmtId="0" fontId="5" fillId="11" borderId="0" xfId="1" applyFont="1" applyFill="1"/>
    <xf numFmtId="0" fontId="5" fillId="11" borderId="8" xfId="1" applyFont="1" applyFill="1" applyBorder="1" applyAlignment="1">
      <alignment horizontal="left" indent="3"/>
    </xf>
    <xf numFmtId="0" fontId="4" fillId="11" borderId="11" xfId="1" applyFont="1" applyFill="1" applyBorder="1"/>
    <xf numFmtId="0" fontId="5" fillId="11" borderId="12" xfId="1" applyFont="1" applyFill="1" applyBorder="1"/>
    <xf numFmtId="0" fontId="5" fillId="11" borderId="13" xfId="1" applyFont="1" applyFill="1" applyBorder="1" applyAlignment="1">
      <alignment horizontal="left" indent="3"/>
    </xf>
    <xf numFmtId="0" fontId="5" fillId="12" borderId="9" xfId="1" applyFont="1" applyFill="1" applyBorder="1"/>
    <xf numFmtId="0" fontId="5" fillId="12" borderId="10" xfId="1" applyFont="1" applyFill="1" applyBorder="1" applyAlignment="1">
      <alignment horizontal="left"/>
    </xf>
    <xf numFmtId="10" fontId="4" fillId="9" borderId="0" xfId="1" applyNumberFormat="1" applyFont="1" applyFill="1"/>
    <xf numFmtId="0" fontId="4" fillId="9" borderId="9" xfId="1" applyFont="1" applyFill="1" applyBorder="1"/>
    <xf numFmtId="10" fontId="4" fillId="8" borderId="9" xfId="1" applyNumberFormat="1" applyFont="1" applyFill="1" applyBorder="1"/>
    <xf numFmtId="0" fontId="4" fillId="3" borderId="6" xfId="1" applyFont="1" applyFill="1" applyBorder="1"/>
    <xf numFmtId="0" fontId="4" fillId="3" borderId="7" xfId="1" applyFont="1" applyFill="1" applyBorder="1" applyAlignment="1">
      <alignment horizontal="left" indent="7"/>
    </xf>
    <xf numFmtId="0" fontId="4" fillId="3" borderId="0" xfId="1" applyFont="1" applyFill="1"/>
    <xf numFmtId="0" fontId="4" fillId="3" borderId="8" xfId="1" applyFont="1" applyFill="1" applyBorder="1" applyAlignment="1">
      <alignment horizontal="left" indent="7"/>
    </xf>
    <xf numFmtId="0" fontId="4" fillId="3" borderId="8" xfId="1" applyFont="1" applyFill="1" applyBorder="1" applyAlignment="1">
      <alignment horizontal="left" indent="4"/>
    </xf>
    <xf numFmtId="0" fontId="5" fillId="3" borderId="0" xfId="1" applyFont="1" applyFill="1"/>
    <xf numFmtId="0" fontId="5" fillId="3" borderId="8" xfId="1" applyFont="1" applyFill="1" applyBorder="1" applyAlignment="1">
      <alignment horizontal="left" indent="3"/>
    </xf>
    <xf numFmtId="0" fontId="4" fillId="3" borderId="15" xfId="1" applyFont="1" applyFill="1" applyBorder="1"/>
    <xf numFmtId="0" fontId="4" fillId="3" borderId="0" xfId="1" applyFont="1" applyFill="1" applyAlignment="1">
      <alignment horizontal="left" indent="7"/>
    </xf>
    <xf numFmtId="0" fontId="5" fillId="3" borderId="12" xfId="1" applyFont="1" applyFill="1" applyBorder="1"/>
    <xf numFmtId="0" fontId="5" fillId="3" borderId="13" xfId="1" applyFont="1" applyFill="1" applyBorder="1" applyAlignment="1">
      <alignment horizontal="left" indent="3"/>
    </xf>
    <xf numFmtId="0" fontId="5" fillId="13" borderId="9" xfId="1" applyFont="1" applyFill="1" applyBorder="1"/>
    <xf numFmtId="0" fontId="5" fillId="13" borderId="7" xfId="1" applyFont="1" applyFill="1" applyBorder="1" applyAlignment="1">
      <alignment horizontal="left"/>
    </xf>
    <xf numFmtId="0" fontId="4" fillId="8" borderId="0" xfId="1" applyFont="1" applyFill="1"/>
    <xf numFmtId="10" fontId="4" fillId="8" borderId="0" xfId="1" applyNumberFormat="1" applyFont="1" applyFill="1"/>
    <xf numFmtId="0" fontId="4" fillId="8" borderId="0" xfId="1" applyFont="1" applyFill="1" applyAlignment="1">
      <alignment horizontal="left" indent="7"/>
    </xf>
    <xf numFmtId="0" fontId="4" fillId="14" borderId="0" xfId="1" applyFont="1" applyFill="1"/>
    <xf numFmtId="0" fontId="4" fillId="14" borderId="0" xfId="1" applyFont="1" applyFill="1" applyAlignment="1">
      <alignment horizontal="left" indent="7"/>
    </xf>
    <xf numFmtId="0" fontId="4" fillId="14" borderId="2" xfId="1" applyFont="1" applyFill="1" applyBorder="1"/>
    <xf numFmtId="0" fontId="4" fillId="14" borderId="8" xfId="1" applyFont="1" applyFill="1" applyBorder="1" applyAlignment="1">
      <alignment horizontal="left" indent="7"/>
    </xf>
    <xf numFmtId="0" fontId="5" fillId="14" borderId="0" xfId="1" applyFont="1" applyFill="1"/>
    <xf numFmtId="0" fontId="5" fillId="14" borderId="8" xfId="1" applyFont="1" applyFill="1" applyBorder="1" applyAlignment="1">
      <alignment horizontal="left" indent="3"/>
    </xf>
    <xf numFmtId="0" fontId="4" fillId="14" borderId="6" xfId="1" applyFont="1" applyFill="1" applyBorder="1"/>
    <xf numFmtId="0" fontId="4" fillId="14" borderId="7" xfId="1" applyFont="1" applyFill="1" applyBorder="1" applyAlignment="1">
      <alignment horizontal="left" indent="7"/>
    </xf>
    <xf numFmtId="0" fontId="4" fillId="14" borderId="15" xfId="1" applyFont="1" applyFill="1" applyBorder="1"/>
    <xf numFmtId="0" fontId="5" fillId="14" borderId="12" xfId="1" applyFont="1" applyFill="1" applyBorder="1"/>
    <xf numFmtId="0" fontId="5" fillId="14" borderId="13" xfId="1" applyFont="1" applyFill="1" applyBorder="1" applyAlignment="1">
      <alignment horizontal="left" indent="3"/>
    </xf>
    <xf numFmtId="0" fontId="4" fillId="14" borderId="8" xfId="1" applyFont="1" applyFill="1" applyBorder="1" applyAlignment="1">
      <alignment horizontal="left" indent="4"/>
    </xf>
    <xf numFmtId="0" fontId="5" fillId="15" borderId="9" xfId="1" applyFont="1" applyFill="1" applyBorder="1"/>
    <xf numFmtId="0" fontId="5" fillId="15" borderId="10" xfId="1" applyFont="1" applyFill="1" applyBorder="1" applyAlignment="1">
      <alignment horizontal="left"/>
    </xf>
    <xf numFmtId="0" fontId="4" fillId="16" borderId="0" xfId="1" applyFont="1" applyFill="1"/>
    <xf numFmtId="0" fontId="4" fillId="17" borderId="8" xfId="1" applyFont="1" applyFill="1" applyBorder="1" applyAlignment="1">
      <alignment horizontal="left" indent="7"/>
    </xf>
    <xf numFmtId="0" fontId="4" fillId="16" borderId="2" xfId="1" applyFont="1" applyFill="1" applyBorder="1"/>
    <xf numFmtId="0" fontId="4" fillId="16" borderId="8" xfId="1" applyFont="1" applyFill="1" applyBorder="1" applyAlignment="1">
      <alignment horizontal="left" indent="7"/>
    </xf>
    <xf numFmtId="0" fontId="4" fillId="16" borderId="8" xfId="1" applyFont="1" applyFill="1" applyBorder="1" applyAlignment="1">
      <alignment horizontal="left" indent="4"/>
    </xf>
    <xf numFmtId="0" fontId="5" fillId="16" borderId="0" xfId="1" applyFont="1" applyFill="1"/>
    <xf numFmtId="0" fontId="5" fillId="16" borderId="8" xfId="1" applyFont="1" applyFill="1" applyBorder="1" applyAlignment="1">
      <alignment horizontal="left" indent="3"/>
    </xf>
    <xf numFmtId="10" fontId="4" fillId="16" borderId="2" xfId="1" applyNumberFormat="1" applyFont="1" applyFill="1" applyBorder="1"/>
    <xf numFmtId="0" fontId="4" fillId="16" borderId="6" xfId="1" applyFont="1" applyFill="1" applyBorder="1"/>
    <xf numFmtId="0" fontId="4" fillId="16" borderId="7" xfId="1" applyFont="1" applyFill="1" applyBorder="1" applyAlignment="1">
      <alignment horizontal="left" indent="7"/>
    </xf>
    <xf numFmtId="0" fontId="5" fillId="16" borderId="12" xfId="1" applyFont="1" applyFill="1" applyBorder="1"/>
    <xf numFmtId="0" fontId="5" fillId="16" borderId="13" xfId="1" applyFont="1" applyFill="1" applyBorder="1" applyAlignment="1">
      <alignment horizontal="left" indent="3"/>
    </xf>
    <xf numFmtId="9" fontId="3" fillId="0" borderId="2" xfId="1" applyNumberFormat="1" applyFont="1" applyBorder="1"/>
    <xf numFmtId="0" fontId="5" fillId="18" borderId="9" xfId="1" applyFont="1" applyFill="1" applyBorder="1"/>
    <xf numFmtId="0" fontId="5" fillId="18" borderId="10" xfId="1" applyFont="1" applyFill="1" applyBorder="1" applyAlignment="1">
      <alignment horizontal="left"/>
    </xf>
    <xf numFmtId="10" fontId="2" fillId="8" borderId="0" xfId="1" applyNumberFormat="1" applyFill="1"/>
    <xf numFmtId="9" fontId="2" fillId="8" borderId="2" xfId="1" applyNumberFormat="1" applyFill="1" applyBorder="1"/>
    <xf numFmtId="3" fontId="2" fillId="0" borderId="2" xfId="1" applyNumberFormat="1" applyBorder="1"/>
    <xf numFmtId="0" fontId="5" fillId="10" borderId="12" xfId="1" applyFont="1" applyFill="1" applyBorder="1"/>
    <xf numFmtId="0" fontId="5" fillId="10" borderId="13" xfId="1" applyFont="1" applyFill="1" applyBorder="1" applyAlignment="1">
      <alignment horizontal="left"/>
    </xf>
    <xf numFmtId="0" fontId="5" fillId="2" borderId="2" xfId="1" applyFont="1" applyFill="1" applyBorder="1"/>
    <xf numFmtId="0" fontId="5" fillId="2" borderId="7" xfId="1" applyFont="1" applyFill="1" applyBorder="1"/>
    <xf numFmtId="0" fontId="2" fillId="0" borderId="2" xfId="1" applyBorder="1" applyAlignment="1">
      <alignment wrapText="1"/>
    </xf>
    <xf numFmtId="0" fontId="5" fillId="2" borderId="12" xfId="1" applyFont="1" applyFill="1" applyBorder="1"/>
    <xf numFmtId="0" fontId="5" fillId="2" borderId="13" xfId="1" applyFont="1" applyFill="1" applyBorder="1"/>
    <xf numFmtId="0" fontId="1" fillId="0" borderId="0" xfId="2"/>
    <xf numFmtId="0" fontId="4" fillId="3" borderId="2" xfId="2" applyFont="1" applyFill="1" applyBorder="1"/>
    <xf numFmtId="0" fontId="4" fillId="3" borderId="3" xfId="2" applyFont="1" applyFill="1" applyBorder="1"/>
    <xf numFmtId="0" fontId="4" fillId="3" borderId="2" xfId="2" applyFont="1" applyFill="1" applyBorder="1" applyAlignment="1">
      <alignment horizontal="left" indent="7"/>
    </xf>
    <xf numFmtId="0" fontId="4" fillId="3" borderId="2" xfId="2" applyFont="1" applyFill="1" applyBorder="1" applyAlignment="1">
      <alignment horizontal="left" indent="4"/>
    </xf>
    <xf numFmtId="0" fontId="5" fillId="3" borderId="3" xfId="2" applyFont="1" applyFill="1" applyBorder="1"/>
    <xf numFmtId="0" fontId="5" fillId="3" borderId="2" xfId="2" applyFont="1" applyFill="1" applyBorder="1"/>
    <xf numFmtId="0" fontId="5" fillId="3" borderId="2" xfId="2" applyFont="1" applyFill="1" applyBorder="1" applyAlignment="1">
      <alignment horizontal="left" indent="3"/>
    </xf>
    <xf numFmtId="0" fontId="4" fillId="4" borderId="2" xfId="2" applyFont="1" applyFill="1" applyBorder="1"/>
    <xf numFmtId="0" fontId="4" fillId="4" borderId="3" xfId="2" applyFont="1" applyFill="1" applyBorder="1"/>
    <xf numFmtId="0" fontId="4" fillId="4" borderId="2" xfId="2" applyFont="1" applyFill="1" applyBorder="1" applyAlignment="1">
      <alignment horizontal="left" indent="7"/>
    </xf>
    <xf numFmtId="0" fontId="4" fillId="4" borderId="2" xfId="2" applyFont="1" applyFill="1" applyBorder="1" applyAlignment="1">
      <alignment horizontal="left" indent="4"/>
    </xf>
    <xf numFmtId="0" fontId="5" fillId="4" borderId="3" xfId="2" applyFont="1" applyFill="1" applyBorder="1"/>
    <xf numFmtId="0" fontId="5" fillId="4" borderId="2" xfId="2" applyFont="1" applyFill="1" applyBorder="1"/>
    <xf numFmtId="0" fontId="5" fillId="4" borderId="2" xfId="2" applyFont="1" applyFill="1" applyBorder="1" applyAlignment="1">
      <alignment horizontal="left" indent="3"/>
    </xf>
    <xf numFmtId="0" fontId="4" fillId="5" borderId="2" xfId="2" applyFont="1" applyFill="1" applyBorder="1"/>
    <xf numFmtId="0" fontId="4" fillId="5" borderId="5" xfId="2" applyFont="1" applyFill="1" applyBorder="1"/>
    <xf numFmtId="0" fontId="4" fillId="5" borderId="4" xfId="2" applyFont="1" applyFill="1" applyBorder="1"/>
    <xf numFmtId="0" fontId="4" fillId="5" borderId="4" xfId="2" applyFont="1" applyFill="1" applyBorder="1" applyAlignment="1">
      <alignment horizontal="left" indent="7"/>
    </xf>
    <xf numFmtId="0" fontId="4" fillId="5" borderId="3" xfId="2" applyFont="1" applyFill="1" applyBorder="1"/>
    <xf numFmtId="0" fontId="4" fillId="5" borderId="2" xfId="2" applyFont="1" applyFill="1" applyBorder="1" applyAlignment="1">
      <alignment horizontal="left" indent="4"/>
    </xf>
    <xf numFmtId="0" fontId="5" fillId="5" borderId="3" xfId="2" applyFont="1" applyFill="1" applyBorder="1"/>
    <xf numFmtId="0" fontId="5" fillId="5" borderId="2" xfId="2" applyFont="1" applyFill="1" applyBorder="1"/>
    <xf numFmtId="0" fontId="5" fillId="5" borderId="2" xfId="2" applyFont="1" applyFill="1" applyBorder="1" applyAlignment="1">
      <alignment horizontal="left" indent="3"/>
    </xf>
    <xf numFmtId="0" fontId="5" fillId="2" borderId="6" xfId="2" applyFont="1" applyFill="1" applyBorder="1"/>
    <xf numFmtId="0" fontId="5" fillId="0" borderId="0" xfId="2" applyFont="1"/>
    <xf numFmtId="0" fontId="4" fillId="0" borderId="0" xfId="2" applyFont="1"/>
    <xf numFmtId="0" fontId="4" fillId="6" borderId="0" xfId="2" applyFont="1" applyFill="1"/>
    <xf numFmtId="0" fontId="4" fillId="6" borderId="6" xfId="2" applyFont="1" applyFill="1" applyBorder="1"/>
    <xf numFmtId="0" fontId="4" fillId="6" borderId="7" xfId="2" applyFont="1" applyFill="1" applyBorder="1" applyAlignment="1">
      <alignment horizontal="left" indent="7"/>
    </xf>
    <xf numFmtId="0" fontId="4" fillId="6" borderId="8" xfId="2" applyFont="1" applyFill="1" applyBorder="1" applyAlignment="1">
      <alignment horizontal="left" indent="4"/>
    </xf>
    <xf numFmtId="0" fontId="5" fillId="6" borderId="0" xfId="2" applyFont="1" applyFill="1"/>
    <xf numFmtId="0" fontId="5" fillId="6" borderId="8" xfId="2" applyFont="1" applyFill="1" applyBorder="1" applyAlignment="1">
      <alignment horizontal="left" indent="3"/>
    </xf>
    <xf numFmtId="0" fontId="5" fillId="7" borderId="9" xfId="2" applyFont="1" applyFill="1" applyBorder="1"/>
    <xf numFmtId="0" fontId="5" fillId="7" borderId="10" xfId="2" applyFont="1" applyFill="1" applyBorder="1" applyAlignment="1">
      <alignment horizontal="left"/>
    </xf>
    <xf numFmtId="0" fontId="4" fillId="4" borderId="0" xfId="2" applyFont="1" applyFill="1"/>
    <xf numFmtId="0" fontId="4" fillId="4" borderId="8" xfId="2" applyFont="1" applyFill="1" applyBorder="1" applyAlignment="1">
      <alignment horizontal="left" indent="7"/>
    </xf>
    <xf numFmtId="0" fontId="4" fillId="4" borderId="8" xfId="2" applyFont="1" applyFill="1" applyBorder="1" applyAlignment="1">
      <alignment horizontal="left" indent="4"/>
    </xf>
    <xf numFmtId="0" fontId="5" fillId="4" borderId="0" xfId="2" applyFont="1" applyFill="1"/>
    <xf numFmtId="0" fontId="5" fillId="4" borderId="8" xfId="2" applyFont="1" applyFill="1" applyBorder="1" applyAlignment="1">
      <alignment horizontal="left" indent="3"/>
    </xf>
    <xf numFmtId="0" fontId="4" fillId="4" borderId="6" xfId="2" applyFont="1" applyFill="1" applyBorder="1"/>
    <xf numFmtId="0" fontId="4" fillId="4" borderId="7" xfId="2" applyFont="1" applyFill="1" applyBorder="1" applyAlignment="1">
      <alignment horizontal="left" indent="7"/>
    </xf>
    <xf numFmtId="0" fontId="5" fillId="4" borderId="12" xfId="2" applyFont="1" applyFill="1" applyBorder="1"/>
    <xf numFmtId="0" fontId="5" fillId="4" borderId="13" xfId="2" applyFont="1" applyFill="1" applyBorder="1" applyAlignment="1">
      <alignment horizontal="left" indent="3"/>
    </xf>
    <xf numFmtId="0" fontId="5" fillId="10" borderId="9" xfId="2" applyFont="1" applyFill="1" applyBorder="1"/>
    <xf numFmtId="0" fontId="5" fillId="10" borderId="10" xfId="2" applyFont="1" applyFill="1" applyBorder="1" applyAlignment="1">
      <alignment horizontal="left"/>
    </xf>
    <xf numFmtId="0" fontId="4" fillId="11" borderId="0" xfId="2" applyFont="1" applyFill="1"/>
    <xf numFmtId="0" fontId="4" fillId="11" borderId="8" xfId="2" applyFont="1" applyFill="1" applyBorder="1" applyAlignment="1">
      <alignment horizontal="left" indent="7"/>
    </xf>
    <xf numFmtId="0" fontId="4" fillId="11" borderId="8" xfId="2" applyFont="1" applyFill="1" applyBorder="1" applyAlignment="1">
      <alignment horizontal="left" indent="4"/>
    </xf>
    <xf numFmtId="0" fontId="5" fillId="11" borderId="0" xfId="2" applyFont="1" applyFill="1"/>
    <xf numFmtId="0" fontId="5" fillId="11" borderId="8" xfId="2" applyFont="1" applyFill="1" applyBorder="1" applyAlignment="1">
      <alignment horizontal="left" indent="3"/>
    </xf>
    <xf numFmtId="0" fontId="4" fillId="11" borderId="6" xfId="2" applyFont="1" applyFill="1" applyBorder="1"/>
    <xf numFmtId="0" fontId="4" fillId="11" borderId="7" xfId="2" applyFont="1" applyFill="1" applyBorder="1" applyAlignment="1">
      <alignment horizontal="left" indent="7"/>
    </xf>
    <xf numFmtId="0" fontId="5" fillId="11" borderId="12" xfId="2" applyFont="1" applyFill="1" applyBorder="1"/>
    <xf numFmtId="0" fontId="5" fillId="11" borderId="13" xfId="2" applyFont="1" applyFill="1" applyBorder="1" applyAlignment="1">
      <alignment horizontal="left" indent="3"/>
    </xf>
    <xf numFmtId="0" fontId="5" fillId="12" borderId="9" xfId="2" applyFont="1" applyFill="1" applyBorder="1"/>
    <xf numFmtId="0" fontId="5" fillId="12" borderId="10" xfId="2" applyFont="1" applyFill="1" applyBorder="1" applyAlignment="1">
      <alignment horizontal="left"/>
    </xf>
    <xf numFmtId="0" fontId="4" fillId="3" borderId="0" xfId="2" applyFont="1" applyFill="1"/>
    <xf numFmtId="0" fontId="4" fillId="3" borderId="8" xfId="2" applyFont="1" applyFill="1" applyBorder="1" applyAlignment="1">
      <alignment horizontal="left" indent="7"/>
    </xf>
    <xf numFmtId="0" fontId="4" fillId="3" borderId="8" xfId="2" applyFont="1" applyFill="1" applyBorder="1" applyAlignment="1">
      <alignment horizontal="left" indent="4"/>
    </xf>
    <xf numFmtId="0" fontId="5" fillId="3" borderId="0" xfId="2" applyFont="1" applyFill="1"/>
    <xf numFmtId="0" fontId="5" fillId="3" borderId="8" xfId="2" applyFont="1" applyFill="1" applyBorder="1" applyAlignment="1">
      <alignment horizontal="left" indent="3"/>
    </xf>
    <xf numFmtId="0" fontId="4" fillId="3" borderId="6" xfId="2" applyFont="1" applyFill="1" applyBorder="1"/>
    <xf numFmtId="0" fontId="4" fillId="3" borderId="7" xfId="2" applyFont="1" applyFill="1" applyBorder="1" applyAlignment="1">
      <alignment horizontal="left" indent="7"/>
    </xf>
    <xf numFmtId="0" fontId="5" fillId="3" borderId="12" xfId="2" applyFont="1" applyFill="1" applyBorder="1"/>
    <xf numFmtId="0" fontId="5" fillId="3" borderId="13" xfId="2" applyFont="1" applyFill="1" applyBorder="1" applyAlignment="1">
      <alignment horizontal="left" indent="3"/>
    </xf>
    <xf numFmtId="0" fontId="5" fillId="13" borderId="9" xfId="2" applyFont="1" applyFill="1" applyBorder="1"/>
    <xf numFmtId="0" fontId="5" fillId="13" borderId="10" xfId="2" applyFont="1" applyFill="1" applyBorder="1" applyAlignment="1">
      <alignment horizontal="left"/>
    </xf>
    <xf numFmtId="0" fontId="4" fillId="14" borderId="0" xfId="2" applyFont="1" applyFill="1"/>
    <xf numFmtId="0" fontId="4" fillId="14" borderId="8" xfId="2" applyFont="1" applyFill="1" applyBorder="1" applyAlignment="1">
      <alignment horizontal="left" indent="7"/>
    </xf>
    <xf numFmtId="0" fontId="5" fillId="14" borderId="0" xfId="2" applyFont="1" applyFill="1"/>
    <xf numFmtId="0" fontId="5" fillId="14" borderId="8" xfId="2" applyFont="1" applyFill="1" applyBorder="1" applyAlignment="1">
      <alignment horizontal="left" indent="3"/>
    </xf>
    <xf numFmtId="0" fontId="4" fillId="14" borderId="6" xfId="2" applyFont="1" applyFill="1" applyBorder="1"/>
    <xf numFmtId="0" fontId="4" fillId="14" borderId="7" xfId="2" applyFont="1" applyFill="1" applyBorder="1" applyAlignment="1">
      <alignment horizontal="left" indent="7"/>
    </xf>
    <xf numFmtId="0" fontId="5" fillId="14" borderId="12" xfId="2" applyFont="1" applyFill="1" applyBorder="1"/>
    <xf numFmtId="0" fontId="5" fillId="14" borderId="13" xfId="2" applyFont="1" applyFill="1" applyBorder="1" applyAlignment="1">
      <alignment horizontal="left" indent="3"/>
    </xf>
    <xf numFmtId="0" fontId="4" fillId="14" borderId="8" xfId="2" applyFont="1" applyFill="1" applyBorder="1" applyAlignment="1">
      <alignment horizontal="left" indent="4"/>
    </xf>
    <xf numFmtId="0" fontId="5" fillId="15" borderId="9" xfId="2" applyFont="1" applyFill="1" applyBorder="1"/>
    <xf numFmtId="0" fontId="5" fillId="15" borderId="10" xfId="2" applyFont="1" applyFill="1" applyBorder="1" applyAlignment="1">
      <alignment horizontal="left"/>
    </xf>
    <xf numFmtId="0" fontId="4" fillId="16" borderId="0" xfId="2" applyFont="1" applyFill="1"/>
    <xf numFmtId="0" fontId="4" fillId="16" borderId="8" xfId="2" applyFont="1" applyFill="1" applyBorder="1" applyAlignment="1">
      <alignment horizontal="left" indent="7"/>
    </xf>
    <xf numFmtId="0" fontId="4" fillId="16" borderId="8" xfId="2" applyFont="1" applyFill="1" applyBorder="1" applyAlignment="1">
      <alignment horizontal="left" indent="4"/>
    </xf>
    <xf numFmtId="0" fontId="5" fillId="16" borderId="0" xfId="2" applyFont="1" applyFill="1"/>
    <xf numFmtId="0" fontId="5" fillId="16" borderId="8" xfId="2" applyFont="1" applyFill="1" applyBorder="1" applyAlignment="1">
      <alignment horizontal="left" indent="3"/>
    </xf>
    <xf numFmtId="0" fontId="4" fillId="16" borderId="6" xfId="2" applyFont="1" applyFill="1" applyBorder="1"/>
    <xf numFmtId="0" fontId="4" fillId="16" borderId="7" xfId="2" applyFont="1" applyFill="1" applyBorder="1" applyAlignment="1">
      <alignment horizontal="left" indent="7"/>
    </xf>
    <xf numFmtId="0" fontId="5" fillId="16" borderId="12" xfId="2" applyFont="1" applyFill="1" applyBorder="1"/>
    <xf numFmtId="0" fontId="5" fillId="16" borderId="13" xfId="2" applyFont="1" applyFill="1" applyBorder="1" applyAlignment="1">
      <alignment horizontal="left" indent="3"/>
    </xf>
    <xf numFmtId="0" fontId="5" fillId="18" borderId="9" xfId="2" applyFont="1" applyFill="1" applyBorder="1"/>
    <xf numFmtId="0" fontId="5" fillId="18" borderId="10" xfId="2" applyFont="1" applyFill="1" applyBorder="1" applyAlignment="1">
      <alignment horizontal="left"/>
    </xf>
    <xf numFmtId="0" fontId="5" fillId="10" borderId="12" xfId="2" applyFont="1" applyFill="1" applyBorder="1"/>
    <xf numFmtId="0" fontId="5" fillId="10" borderId="13" xfId="2" applyFont="1" applyFill="1" applyBorder="1" applyAlignment="1">
      <alignment horizontal="left"/>
    </xf>
    <xf numFmtId="0" fontId="5" fillId="2" borderId="7" xfId="2" applyFont="1" applyFill="1" applyBorder="1"/>
    <xf numFmtId="0" fontId="5" fillId="2" borderId="12" xfId="2" applyFont="1" applyFill="1" applyBorder="1"/>
    <xf numFmtId="0" fontId="5" fillId="2" borderId="13" xfId="2" applyFont="1" applyFill="1" applyBorder="1"/>
  </cellXfs>
  <cellStyles count="3">
    <cellStyle name="Normal" xfId="0" builtinId="0"/>
    <cellStyle name="Normal 2" xfId="1" xr:uid="{7AD784B7-E803-4E28-90A6-50DB714ED539}"/>
    <cellStyle name="Normal 3" xfId="2" xr:uid="{5771192B-2A2C-42CD-AB44-2397FF4D9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rgbClr val="FF0000"/>
                </a:solidFill>
              </a:rPr>
              <a:t>Total CO2e (kg) from volatile usage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1324021141194"/>
          <c:y val="0.13492411634665538"/>
          <c:w val="0.82686351706036743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'Analysis (2)'!$A$105</c:f>
              <c:strCache>
                <c:ptCount val="1"/>
                <c:pt idx="0">
                  <c:v>Total CO2e (kg)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'Analysis (2)'!$B$91:$F$91</c:f>
              <c:strCache>
                <c:ptCount val="5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</c:strCache>
            </c:strRef>
          </c:cat>
          <c:val>
            <c:numRef>
              <c:f>'Analysis (2)'!$B$105:$F$105</c:f>
              <c:numCache>
                <c:formatCode>General</c:formatCode>
                <c:ptCount val="5"/>
                <c:pt idx="0">
                  <c:v>5064354</c:v>
                </c:pt>
                <c:pt idx="1">
                  <c:v>4359392</c:v>
                </c:pt>
                <c:pt idx="2">
                  <c:v>3870434</c:v>
                </c:pt>
                <c:pt idx="3">
                  <c:v>1770888</c:v>
                </c:pt>
                <c:pt idx="4">
                  <c:v>755142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3-4D81-BA57-F2D6CDBB6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31888"/>
        <c:axId val="350917296"/>
      </c:lineChart>
      <c:catAx>
        <c:axId val="350931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/>
                  <a:t>Year</a:t>
                </a:r>
              </a:p>
            </c:rich>
          </c:tx>
          <c:layout>
            <c:manualLayout>
              <c:xMode val="edge"/>
              <c:yMode val="edge"/>
              <c:x val="0.47799145183906805"/>
              <c:y val="0.913517225961896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917296"/>
        <c:crosses val="autoZero"/>
        <c:auto val="0"/>
        <c:lblAlgn val="ctr"/>
        <c:lblOffset val="100"/>
        <c:noMultiLvlLbl val="0"/>
      </c:catAx>
      <c:valAx>
        <c:axId val="35091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/>
                  <a:t>CO2e</a:t>
                </a:r>
                <a:r>
                  <a:rPr lang="en-GB" sz="1800" baseline="0"/>
                  <a:t> (Kg)</a:t>
                </a:r>
                <a:endParaRPr lang="en-GB" sz="1800"/>
              </a:p>
            </c:rich>
          </c:tx>
          <c:layout>
            <c:manualLayout>
              <c:xMode val="edge"/>
              <c:yMode val="edge"/>
              <c:x val="2.9825995746882005E-2"/>
              <c:y val="0.429224670086970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93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Health board Emissions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ABUHB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'Analysis (2)'!$B$2:$F$2</c:f>
              <c:strCache>
                <c:ptCount val="5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</c:strCache>
            </c:strRef>
          </c:cat>
          <c:val>
            <c:numRef>
              <c:f>'Analysis (2)'!$B$16:$F$16</c:f>
              <c:numCache>
                <c:formatCode>General</c:formatCode>
                <c:ptCount val="5"/>
                <c:pt idx="0">
                  <c:v>1263228</c:v>
                </c:pt>
                <c:pt idx="1">
                  <c:v>1059556</c:v>
                </c:pt>
                <c:pt idx="2">
                  <c:v>1132066</c:v>
                </c:pt>
                <c:pt idx="3">
                  <c:v>574672</c:v>
                </c:pt>
                <c:pt idx="4">
                  <c:v>310116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7-4AA3-B1D0-43D7F1EC2798}"/>
            </c:ext>
          </c:extLst>
        </c:ser>
        <c:ser>
          <c:idx val="1"/>
          <c:order val="1"/>
          <c:tx>
            <c:v>Betsi Cadwaladr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'Analysis (2)'!$B$2:$F$2</c:f>
              <c:strCache>
                <c:ptCount val="5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</c:strCache>
            </c:strRef>
          </c:cat>
          <c:val>
            <c:numRef>
              <c:f>'Analysis (2)'!$B$30:$F$30</c:f>
              <c:numCache>
                <c:formatCode>General</c:formatCode>
                <c:ptCount val="5"/>
                <c:pt idx="0">
                  <c:v>384920</c:v>
                </c:pt>
                <c:pt idx="1">
                  <c:v>296210</c:v>
                </c:pt>
                <c:pt idx="2">
                  <c:v>297940</c:v>
                </c:pt>
                <c:pt idx="3">
                  <c:v>233032</c:v>
                </c:pt>
                <c:pt idx="4">
                  <c:v>112024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7-4AA3-B1D0-43D7F1EC2798}"/>
            </c:ext>
          </c:extLst>
        </c:ser>
        <c:ser>
          <c:idx val="2"/>
          <c:order val="2"/>
          <c:tx>
            <c:v>CAV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'Analysis (2)'!$B$2:$F$2</c:f>
              <c:strCache>
                <c:ptCount val="5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</c:strCache>
            </c:strRef>
          </c:cat>
          <c:val>
            <c:numRef>
              <c:f>'Analysis (2)'!$B$42:$F$42</c:f>
              <c:numCache>
                <c:formatCode>General</c:formatCode>
                <c:ptCount val="5"/>
                <c:pt idx="0">
                  <c:v>1674460</c:v>
                </c:pt>
                <c:pt idx="1">
                  <c:v>1443054</c:v>
                </c:pt>
                <c:pt idx="2">
                  <c:v>1133934</c:v>
                </c:pt>
                <c:pt idx="3">
                  <c:v>340288</c:v>
                </c:pt>
                <c:pt idx="4">
                  <c:v>205012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7-4AA3-B1D0-43D7F1EC2798}"/>
            </c:ext>
          </c:extLst>
        </c:ser>
        <c:ser>
          <c:idx val="3"/>
          <c:order val="3"/>
          <c:tx>
            <c:v>Cwm Taf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'Analysis (2)'!$B$2:$F$2</c:f>
              <c:strCache>
                <c:ptCount val="5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</c:strCache>
            </c:strRef>
          </c:cat>
          <c:val>
            <c:numRef>
              <c:f>'Analysis (2)'!$B$56:$F$56</c:f>
              <c:numCache>
                <c:formatCode>General</c:formatCode>
                <c:ptCount val="5"/>
                <c:pt idx="0">
                  <c:v>905910</c:v>
                </c:pt>
                <c:pt idx="1">
                  <c:v>827640</c:v>
                </c:pt>
                <c:pt idx="2">
                  <c:v>624472</c:v>
                </c:pt>
                <c:pt idx="3">
                  <c:v>251788</c:v>
                </c:pt>
                <c:pt idx="4">
                  <c:v>32334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B7-4AA3-B1D0-43D7F1EC2798}"/>
            </c:ext>
          </c:extLst>
        </c:ser>
        <c:ser>
          <c:idx val="4"/>
          <c:order val="4"/>
          <c:tx>
            <c:v>Hywel Da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'Analysis (2)'!$B$2:$F$2</c:f>
              <c:strCache>
                <c:ptCount val="5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</c:strCache>
            </c:strRef>
          </c:cat>
          <c:val>
            <c:numRef>
              <c:f>'Analysis (2)'!$B$70:$F$70</c:f>
              <c:numCache>
                <c:formatCode>General</c:formatCode>
                <c:ptCount val="5"/>
                <c:pt idx="0">
                  <c:v>254638</c:v>
                </c:pt>
                <c:pt idx="1">
                  <c:v>207248</c:v>
                </c:pt>
                <c:pt idx="2">
                  <c:v>197926</c:v>
                </c:pt>
                <c:pt idx="3">
                  <c:v>144126</c:v>
                </c:pt>
                <c:pt idx="4">
                  <c:v>35652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B7-4AA3-B1D0-43D7F1EC2798}"/>
            </c:ext>
          </c:extLst>
        </c:ser>
        <c:ser>
          <c:idx val="5"/>
          <c:order val="5"/>
          <c:tx>
            <c:v>Swansea Bay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'Analysis (2)'!$B$2:$F$2</c:f>
              <c:strCache>
                <c:ptCount val="5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</c:strCache>
            </c:strRef>
          </c:cat>
          <c:val>
            <c:numRef>
              <c:f>'Analysis (2)'!$B$84:$F$84</c:f>
              <c:numCache>
                <c:formatCode>General</c:formatCode>
                <c:ptCount val="5"/>
                <c:pt idx="0">
                  <c:v>580142</c:v>
                </c:pt>
                <c:pt idx="1">
                  <c:v>525112</c:v>
                </c:pt>
                <c:pt idx="2">
                  <c:v>482820</c:v>
                </c:pt>
                <c:pt idx="3">
                  <c:v>226454</c:v>
                </c:pt>
                <c:pt idx="4">
                  <c:v>59212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B7-4AA3-B1D0-43D7F1EC2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415472"/>
        <c:axId val="350510176"/>
      </c:lineChart>
      <c:catAx>
        <c:axId val="26941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Health board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10176"/>
        <c:crosses val="autoZero"/>
        <c:auto val="1"/>
        <c:lblAlgn val="ctr"/>
        <c:lblOffset val="100"/>
        <c:noMultiLvlLbl val="0"/>
      </c:catAx>
      <c:valAx>
        <c:axId val="350510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KG CO2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41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417560</xdr:colOff>
      <xdr:row>36</xdr:row>
      <xdr:rowOff>80433</xdr:rowOff>
    </xdr:from>
    <xdr:to>
      <xdr:col>21</xdr:col>
      <xdr:colOff>221287</xdr:colOff>
      <xdr:row>57</xdr:row>
      <xdr:rowOff>23283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641445-2219-42D7-842E-AC1B14DB9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366183</xdr:colOff>
      <xdr:row>14</xdr:row>
      <xdr:rowOff>160867</xdr:rowOff>
    </xdr:from>
    <xdr:to>
      <xdr:col>21</xdr:col>
      <xdr:colOff>234950</xdr:colOff>
      <xdr:row>34</xdr:row>
      <xdr:rowOff>42334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E5035A-9591-4A72-BDCF-26049C9EC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B96F-8F78-46C5-A5F8-C194923483AB}">
  <dimension ref="A1:F77"/>
  <sheetViews>
    <sheetView tabSelected="1" workbookViewId="0">
      <selection activeCell="J77" sqref="G1:J77"/>
    </sheetView>
  </sheetViews>
  <sheetFormatPr defaultColWidth="8.08203125" defaultRowHeight="14.5" x14ac:dyDescent="0.35"/>
  <cols>
    <col min="1" max="1" width="25.08203125" style="136" customWidth="1"/>
    <col min="2" max="2" width="15.25" style="136" customWidth="1"/>
    <col min="3" max="3" width="10.6640625" style="136" customWidth="1"/>
    <col min="4" max="4" width="12.33203125" style="136" customWidth="1"/>
    <col min="5" max="5" width="10.6640625" style="136" customWidth="1"/>
    <col min="6" max="6" width="11.33203125" style="136" customWidth="1"/>
    <col min="7" max="7" width="21.4140625" style="136" customWidth="1"/>
    <col min="8" max="8" width="15.75" style="136" customWidth="1"/>
    <col min="9" max="9" width="12.6640625" style="136" customWidth="1"/>
    <col min="10" max="10" width="14.6640625" style="136" customWidth="1"/>
    <col min="11" max="16384" width="8.08203125" style="136"/>
  </cols>
  <sheetData>
    <row r="1" spans="1:6" ht="28.5" customHeight="1" x14ac:dyDescent="0.35">
      <c r="A1" s="230" t="s">
        <v>44</v>
      </c>
      <c r="B1" s="229" t="s">
        <v>43</v>
      </c>
      <c r="C1" s="229"/>
      <c r="D1" s="229"/>
      <c r="E1" s="229"/>
      <c r="F1" s="229"/>
    </row>
    <row r="2" spans="1:6" ht="15" thickBot="1" x14ac:dyDescent="0.4">
      <c r="A2" s="228" t="s">
        <v>40</v>
      </c>
      <c r="B2" s="160" t="s">
        <v>16</v>
      </c>
      <c r="C2" s="160" t="s">
        <v>15</v>
      </c>
      <c r="D2" s="160" t="s">
        <v>14</v>
      </c>
      <c r="E2" s="160" t="s">
        <v>13</v>
      </c>
      <c r="F2" s="160" t="s">
        <v>12</v>
      </c>
    </row>
    <row r="3" spans="1:6" ht="15" thickBot="1" x14ac:dyDescent="0.4">
      <c r="A3" s="227" t="s">
        <v>36</v>
      </c>
      <c r="B3" s="226"/>
      <c r="C3" s="226"/>
      <c r="D3" s="226"/>
      <c r="E3" s="226"/>
      <c r="F3" s="226"/>
    </row>
    <row r="4" spans="1:6" x14ac:dyDescent="0.35">
      <c r="A4" s="179" t="s">
        <v>7</v>
      </c>
      <c r="B4" s="178"/>
      <c r="C4" s="178"/>
      <c r="D4" s="178"/>
      <c r="E4" s="178"/>
      <c r="F4" s="178"/>
    </row>
    <row r="5" spans="1:6" x14ac:dyDescent="0.35">
      <c r="A5" s="173" t="s">
        <v>3</v>
      </c>
      <c r="B5" s="171"/>
      <c r="C5" s="171"/>
      <c r="D5" s="171"/>
      <c r="E5" s="171"/>
      <c r="F5" s="171"/>
    </row>
    <row r="6" spans="1:6" x14ac:dyDescent="0.35">
      <c r="A6" s="172" t="s">
        <v>6</v>
      </c>
      <c r="B6" s="171">
        <v>1026</v>
      </c>
      <c r="C6" s="171">
        <v>804</v>
      </c>
      <c r="D6" s="171">
        <v>794</v>
      </c>
      <c r="E6" s="171">
        <v>214</v>
      </c>
      <c r="F6" s="171">
        <v>214</v>
      </c>
    </row>
    <row r="7" spans="1:6" x14ac:dyDescent="0.35">
      <c r="A7" s="175" t="s">
        <v>5</v>
      </c>
      <c r="B7" s="174"/>
      <c r="C7" s="174"/>
      <c r="D7" s="174"/>
      <c r="E7" s="174"/>
      <c r="F7" s="174"/>
    </row>
    <row r="8" spans="1:6" x14ac:dyDescent="0.35">
      <c r="A8" s="173" t="s">
        <v>3</v>
      </c>
      <c r="B8" s="171"/>
      <c r="C8" s="171"/>
      <c r="D8" s="171"/>
      <c r="E8" s="171"/>
      <c r="F8" s="171"/>
    </row>
    <row r="9" spans="1:6" ht="15" thickBot="1" x14ac:dyDescent="0.4">
      <c r="A9" s="172" t="s">
        <v>2</v>
      </c>
      <c r="B9" s="171">
        <v>12</v>
      </c>
      <c r="C9" s="171">
        <v>32</v>
      </c>
      <c r="D9" s="171">
        <v>165</v>
      </c>
      <c r="E9" s="171">
        <v>8</v>
      </c>
      <c r="F9" s="171">
        <v>6</v>
      </c>
    </row>
    <row r="10" spans="1:6" x14ac:dyDescent="0.35">
      <c r="A10" s="179" t="s">
        <v>4</v>
      </c>
      <c r="B10" s="178"/>
      <c r="C10" s="178"/>
      <c r="D10" s="178"/>
      <c r="E10" s="178"/>
      <c r="F10" s="178"/>
    </row>
    <row r="11" spans="1:6" x14ac:dyDescent="0.35">
      <c r="A11" s="173" t="s">
        <v>3</v>
      </c>
      <c r="B11" s="171"/>
      <c r="C11" s="171"/>
      <c r="D11" s="171"/>
      <c r="E11" s="171"/>
      <c r="F11" s="171"/>
    </row>
    <row r="12" spans="1:6" ht="15" thickBot="1" x14ac:dyDescent="0.4">
      <c r="A12" s="172" t="s">
        <v>2</v>
      </c>
      <c r="B12" s="171">
        <v>7998</v>
      </c>
      <c r="C12" s="171">
        <v>7753</v>
      </c>
      <c r="D12" s="171">
        <v>9028</v>
      </c>
      <c r="E12" s="171">
        <v>8717</v>
      </c>
      <c r="F12" s="171">
        <v>2713</v>
      </c>
    </row>
    <row r="13" spans="1:6" ht="15" thickBot="1" x14ac:dyDescent="0.4">
      <c r="A13" s="225" t="s">
        <v>27</v>
      </c>
      <c r="B13" s="224"/>
      <c r="C13" s="224"/>
      <c r="D13" s="224"/>
      <c r="E13" s="224"/>
      <c r="F13" s="224"/>
    </row>
    <row r="14" spans="1:6" x14ac:dyDescent="0.35">
      <c r="A14" s="219" t="s">
        <v>7</v>
      </c>
      <c r="B14" s="218"/>
      <c r="C14" s="218"/>
      <c r="D14" s="218"/>
      <c r="E14" s="218"/>
      <c r="F14" s="218"/>
    </row>
    <row r="15" spans="1:6" x14ac:dyDescent="0.35">
      <c r="A15" s="217" t="s">
        <v>3</v>
      </c>
      <c r="B15" s="215"/>
      <c r="C15" s="215"/>
      <c r="D15" s="215"/>
      <c r="E15" s="215"/>
      <c r="F15" s="215"/>
    </row>
    <row r="16" spans="1:6" ht="15" thickBot="1" x14ac:dyDescent="0.4">
      <c r="A16" s="216" t="s">
        <v>6</v>
      </c>
      <c r="B16" s="215">
        <v>264</v>
      </c>
      <c r="C16" s="215">
        <v>183</v>
      </c>
      <c r="D16" s="215">
        <v>172</v>
      </c>
      <c r="E16" s="215">
        <v>109</v>
      </c>
      <c r="F16" s="215">
        <v>39</v>
      </c>
    </row>
    <row r="17" spans="1:6" x14ac:dyDescent="0.35">
      <c r="A17" s="223" t="s">
        <v>5</v>
      </c>
      <c r="B17" s="222"/>
      <c r="C17" s="222"/>
      <c r="D17" s="222"/>
      <c r="E17" s="222"/>
      <c r="F17" s="222"/>
    </row>
    <row r="18" spans="1:6" x14ac:dyDescent="0.35">
      <c r="A18" s="217" t="s">
        <v>3</v>
      </c>
      <c r="B18" s="215"/>
      <c r="C18" s="215"/>
      <c r="D18" s="215"/>
      <c r="E18" s="215"/>
      <c r="F18" s="215"/>
    </row>
    <row r="19" spans="1:6" ht="15" thickBot="1" x14ac:dyDescent="0.4">
      <c r="A19" s="221" t="s">
        <v>2</v>
      </c>
      <c r="B19" s="220">
        <v>120</v>
      </c>
      <c r="C19" s="220">
        <v>82</v>
      </c>
      <c r="D19" s="220">
        <v>94</v>
      </c>
      <c r="E19" s="220">
        <v>111</v>
      </c>
      <c r="F19" s="220">
        <v>87</v>
      </c>
    </row>
    <row r="20" spans="1:6" x14ac:dyDescent="0.35">
      <c r="A20" s="219" t="s">
        <v>4</v>
      </c>
      <c r="B20" s="218"/>
      <c r="C20" s="218"/>
      <c r="D20" s="218"/>
      <c r="E20" s="218"/>
      <c r="F20" s="218"/>
    </row>
    <row r="21" spans="1:6" x14ac:dyDescent="0.35">
      <c r="A21" s="217" t="s">
        <v>3</v>
      </c>
      <c r="B21" s="215"/>
      <c r="C21" s="215"/>
      <c r="D21" s="215"/>
      <c r="E21" s="215"/>
      <c r="F21" s="215"/>
    </row>
    <row r="22" spans="1:6" ht="15" thickBot="1" x14ac:dyDescent="0.4">
      <c r="A22" s="216" t="s">
        <v>2</v>
      </c>
      <c r="B22" s="215">
        <v>2914</v>
      </c>
      <c r="C22" s="215">
        <v>2693</v>
      </c>
      <c r="D22" s="215">
        <v>2902</v>
      </c>
      <c r="E22" s="215">
        <v>2622</v>
      </c>
      <c r="F22" s="215">
        <v>1385</v>
      </c>
    </row>
    <row r="23" spans="1:6" ht="15" thickBot="1" x14ac:dyDescent="0.4">
      <c r="A23" s="214" t="s">
        <v>26</v>
      </c>
      <c r="B23" s="213"/>
      <c r="C23" s="213"/>
      <c r="D23" s="213"/>
      <c r="E23" s="213"/>
      <c r="F23" s="213"/>
    </row>
    <row r="24" spans="1:6" x14ac:dyDescent="0.35">
      <c r="A24" s="207" t="s">
        <v>7</v>
      </c>
      <c r="B24" s="206"/>
      <c r="C24" s="206"/>
      <c r="D24" s="206"/>
      <c r="E24" s="206"/>
      <c r="F24" s="206"/>
    </row>
    <row r="25" spans="1:6" x14ac:dyDescent="0.35">
      <c r="A25" s="212" t="s">
        <v>3</v>
      </c>
      <c r="B25" s="204"/>
      <c r="C25" s="204"/>
      <c r="D25" s="204"/>
      <c r="E25" s="204"/>
      <c r="F25" s="204"/>
    </row>
    <row r="26" spans="1:6" ht="15" thickBot="1" x14ac:dyDescent="0.4">
      <c r="A26" s="205" t="s">
        <v>6</v>
      </c>
      <c r="B26" s="204">
        <v>1664</v>
      </c>
      <c r="C26" s="204">
        <v>1390</v>
      </c>
      <c r="D26" s="204">
        <v>1048</v>
      </c>
      <c r="E26" s="204">
        <v>180</v>
      </c>
      <c r="F26" s="204">
        <v>126</v>
      </c>
    </row>
    <row r="27" spans="1:6" x14ac:dyDescent="0.35">
      <c r="A27" s="211" t="s">
        <v>5</v>
      </c>
      <c r="B27" s="210"/>
      <c r="C27" s="210"/>
      <c r="D27" s="210"/>
      <c r="E27" s="210"/>
      <c r="F27" s="210"/>
    </row>
    <row r="28" spans="1:6" ht="15" thickBot="1" x14ac:dyDescent="0.4">
      <c r="A28" s="209" t="s">
        <v>2</v>
      </c>
      <c r="B28" s="208">
        <v>374</v>
      </c>
      <c r="C28" s="208">
        <v>431</v>
      </c>
      <c r="D28" s="208">
        <v>397</v>
      </c>
      <c r="E28" s="208">
        <v>334</v>
      </c>
      <c r="F28" s="208">
        <v>230</v>
      </c>
    </row>
    <row r="29" spans="1:6" x14ac:dyDescent="0.35">
      <c r="A29" s="207" t="s">
        <v>4</v>
      </c>
      <c r="B29" s="206"/>
      <c r="C29" s="206"/>
      <c r="D29" s="206"/>
      <c r="E29" s="206"/>
      <c r="F29" s="206"/>
    </row>
    <row r="30" spans="1:6" ht="15" thickBot="1" x14ac:dyDescent="0.4">
      <c r="A30" s="205" t="s">
        <v>25</v>
      </c>
      <c r="B30" s="204">
        <v>2934</v>
      </c>
      <c r="C30" s="204">
        <v>2946</v>
      </c>
      <c r="D30" s="204">
        <v>2954</v>
      </c>
      <c r="E30" s="204">
        <v>2667</v>
      </c>
      <c r="F30" s="204">
        <v>1129</v>
      </c>
    </row>
    <row r="31" spans="1:6" ht="15" thickBot="1" x14ac:dyDescent="0.4">
      <c r="A31" s="203" t="s">
        <v>23</v>
      </c>
      <c r="B31" s="202"/>
      <c r="C31" s="202"/>
      <c r="D31" s="202"/>
      <c r="E31" s="202"/>
      <c r="F31" s="202"/>
    </row>
    <row r="32" spans="1:6" x14ac:dyDescent="0.35">
      <c r="A32" s="197" t="s">
        <v>7</v>
      </c>
      <c r="B32" s="196"/>
      <c r="C32" s="196"/>
      <c r="D32" s="196"/>
      <c r="E32" s="196"/>
      <c r="F32" s="196"/>
    </row>
    <row r="33" spans="1:6" x14ac:dyDescent="0.35">
      <c r="A33" s="195" t="s">
        <v>3</v>
      </c>
      <c r="B33" s="193"/>
      <c r="C33" s="193"/>
      <c r="D33" s="193"/>
      <c r="E33" s="193"/>
      <c r="F33" s="193"/>
    </row>
    <row r="34" spans="1:6" ht="15" thickBot="1" x14ac:dyDescent="0.4">
      <c r="A34" s="194" t="s">
        <v>6</v>
      </c>
      <c r="B34" s="193">
        <v>881</v>
      </c>
      <c r="C34" s="193">
        <v>828</v>
      </c>
      <c r="D34" s="193">
        <v>598</v>
      </c>
      <c r="E34" s="193">
        <v>178</v>
      </c>
      <c r="F34" s="193">
        <v>-13</v>
      </c>
    </row>
    <row r="35" spans="1:6" x14ac:dyDescent="0.35">
      <c r="A35" s="201" t="s">
        <v>5</v>
      </c>
      <c r="B35" s="200"/>
      <c r="C35" s="200"/>
      <c r="D35" s="200"/>
      <c r="E35" s="200"/>
      <c r="F35" s="200"/>
    </row>
    <row r="36" spans="1:6" x14ac:dyDescent="0.35">
      <c r="A36" s="195" t="s">
        <v>3</v>
      </c>
      <c r="B36" s="193"/>
      <c r="C36" s="193"/>
      <c r="D36" s="193"/>
      <c r="E36" s="193"/>
      <c r="F36" s="193"/>
    </row>
    <row r="37" spans="1:6" ht="15" thickBot="1" x14ac:dyDescent="0.4">
      <c r="A37" s="199" t="s">
        <v>2</v>
      </c>
      <c r="B37" s="198">
        <v>150</v>
      </c>
      <c r="C37" s="198">
        <v>-6</v>
      </c>
      <c r="D37" s="198"/>
      <c r="E37" s="198">
        <v>10</v>
      </c>
      <c r="F37" s="198">
        <v>2</v>
      </c>
    </row>
    <row r="38" spans="1:6" x14ac:dyDescent="0.35">
      <c r="A38" s="197" t="s">
        <v>4</v>
      </c>
      <c r="B38" s="196"/>
      <c r="C38" s="196"/>
      <c r="D38" s="196"/>
      <c r="E38" s="196"/>
      <c r="F38" s="196"/>
    </row>
    <row r="39" spans="1:6" x14ac:dyDescent="0.35">
      <c r="A39" s="195" t="s">
        <v>3</v>
      </c>
      <c r="B39" s="193"/>
      <c r="C39" s="193"/>
      <c r="D39" s="193"/>
      <c r="E39" s="193"/>
      <c r="F39" s="193"/>
    </row>
    <row r="40" spans="1:6" x14ac:dyDescent="0.35">
      <c r="A40" s="194" t="s">
        <v>2</v>
      </c>
      <c r="B40" s="193">
        <v>2201</v>
      </c>
      <c r="C40" s="193">
        <v>2163</v>
      </c>
      <c r="D40" s="193">
        <v>2151</v>
      </c>
      <c r="E40" s="193">
        <v>2095</v>
      </c>
      <c r="F40" s="193">
        <v>988</v>
      </c>
    </row>
    <row r="41" spans="1:6" ht="15" thickBot="1" x14ac:dyDescent="0.4">
      <c r="A41" s="194"/>
      <c r="B41" s="193"/>
      <c r="C41" s="193"/>
      <c r="D41" s="193"/>
      <c r="E41" s="193"/>
      <c r="F41" s="193"/>
    </row>
    <row r="42" spans="1:6" ht="15" thickBot="1" x14ac:dyDescent="0.4">
      <c r="A42" s="192" t="s">
        <v>22</v>
      </c>
      <c r="B42" s="191"/>
      <c r="C42" s="191"/>
      <c r="D42" s="191"/>
      <c r="E42" s="191"/>
      <c r="F42" s="191"/>
    </row>
    <row r="43" spans="1:6" x14ac:dyDescent="0.35">
      <c r="A43" s="186" t="s">
        <v>7</v>
      </c>
      <c r="B43" s="185"/>
      <c r="C43" s="185"/>
      <c r="D43" s="185"/>
      <c r="E43" s="185"/>
      <c r="F43" s="185"/>
    </row>
    <row r="44" spans="1:6" x14ac:dyDescent="0.35">
      <c r="A44" s="184" t="s">
        <v>3</v>
      </c>
      <c r="B44" s="182"/>
      <c r="C44" s="182"/>
      <c r="D44" s="182"/>
      <c r="E44" s="182"/>
      <c r="F44" s="182"/>
    </row>
    <row r="45" spans="1:6" ht="15" thickBot="1" x14ac:dyDescent="0.4">
      <c r="A45" s="183" t="s">
        <v>6</v>
      </c>
      <c r="B45" s="182">
        <v>222</v>
      </c>
      <c r="C45" s="182">
        <v>167</v>
      </c>
      <c r="D45" s="182">
        <v>134</v>
      </c>
      <c r="E45" s="182">
        <v>99</v>
      </c>
      <c r="F45" s="182">
        <v>17</v>
      </c>
    </row>
    <row r="46" spans="1:6" x14ac:dyDescent="0.35">
      <c r="A46" s="190" t="s">
        <v>5</v>
      </c>
      <c r="B46" s="189"/>
      <c r="C46" s="189"/>
      <c r="D46" s="189"/>
      <c r="E46" s="189"/>
      <c r="F46" s="189"/>
    </row>
    <row r="47" spans="1:6" x14ac:dyDescent="0.35">
      <c r="A47" s="184" t="s">
        <v>3</v>
      </c>
      <c r="B47" s="182"/>
      <c r="C47" s="182"/>
      <c r="D47" s="182"/>
      <c r="E47" s="182"/>
      <c r="F47" s="182"/>
    </row>
    <row r="48" spans="1:6" ht="15" thickBot="1" x14ac:dyDescent="0.4">
      <c r="A48" s="188" t="s">
        <v>2</v>
      </c>
      <c r="B48" s="187">
        <v>25</v>
      </c>
      <c r="C48" s="187">
        <v>17</v>
      </c>
      <c r="D48" s="187">
        <v>107</v>
      </c>
      <c r="E48" s="187">
        <v>16</v>
      </c>
      <c r="F48" s="187">
        <v>3</v>
      </c>
    </row>
    <row r="49" spans="1:6" x14ac:dyDescent="0.35">
      <c r="A49" s="186" t="s">
        <v>4</v>
      </c>
      <c r="B49" s="185"/>
      <c r="C49" s="185"/>
      <c r="D49" s="185"/>
      <c r="E49" s="185"/>
      <c r="F49" s="185"/>
    </row>
    <row r="50" spans="1:6" x14ac:dyDescent="0.35">
      <c r="A50" s="184" t="s">
        <v>3</v>
      </c>
      <c r="B50" s="182"/>
      <c r="C50" s="182"/>
      <c r="D50" s="182"/>
      <c r="E50" s="182"/>
      <c r="F50" s="182"/>
    </row>
    <row r="51" spans="1:6" ht="15" thickBot="1" x14ac:dyDescent="0.4">
      <c r="A51" s="183" t="s">
        <v>2</v>
      </c>
      <c r="B51" s="182">
        <v>1209</v>
      </c>
      <c r="C51" s="182">
        <v>1274</v>
      </c>
      <c r="D51" s="182">
        <v>1338</v>
      </c>
      <c r="E51" s="182">
        <v>1213</v>
      </c>
      <c r="F51" s="182">
        <v>455</v>
      </c>
    </row>
    <row r="52" spans="1:6" ht="15" thickBot="1" x14ac:dyDescent="0.4">
      <c r="A52" s="181" t="s">
        <v>20</v>
      </c>
      <c r="B52" s="180"/>
      <c r="C52" s="180"/>
      <c r="D52" s="180"/>
      <c r="E52" s="180"/>
      <c r="F52" s="180"/>
    </row>
    <row r="53" spans="1:6" x14ac:dyDescent="0.35">
      <c r="A53" s="175" t="s">
        <v>7</v>
      </c>
      <c r="B53" s="174"/>
      <c r="C53" s="174"/>
      <c r="D53" s="174"/>
      <c r="E53" s="174"/>
      <c r="F53" s="174"/>
    </row>
    <row r="54" spans="1:6" x14ac:dyDescent="0.35">
      <c r="A54" s="173" t="s">
        <v>3</v>
      </c>
      <c r="B54" s="171"/>
      <c r="C54" s="171"/>
      <c r="D54" s="171"/>
      <c r="E54" s="171"/>
      <c r="F54" s="171"/>
    </row>
    <row r="55" spans="1:6" ht="15" thickBot="1" x14ac:dyDescent="0.4">
      <c r="A55" s="172" t="s">
        <v>6</v>
      </c>
      <c r="B55" s="171">
        <v>494</v>
      </c>
      <c r="C55" s="171">
        <v>438</v>
      </c>
      <c r="D55" s="171">
        <v>383</v>
      </c>
      <c r="E55" s="171">
        <v>132</v>
      </c>
      <c r="F55" s="171">
        <v>13</v>
      </c>
    </row>
    <row r="56" spans="1:6" x14ac:dyDescent="0.35">
      <c r="A56" s="179" t="s">
        <v>5</v>
      </c>
      <c r="B56" s="178"/>
      <c r="C56" s="178"/>
      <c r="D56" s="178"/>
      <c r="E56" s="178"/>
      <c r="F56" s="178"/>
    </row>
    <row r="57" spans="1:6" x14ac:dyDescent="0.35">
      <c r="A57" s="173" t="s">
        <v>3</v>
      </c>
      <c r="B57" s="171"/>
      <c r="C57" s="171"/>
      <c r="D57" s="171"/>
      <c r="E57" s="171"/>
      <c r="F57" s="171"/>
    </row>
    <row r="58" spans="1:6" ht="15" thickBot="1" x14ac:dyDescent="0.4">
      <c r="A58" s="177" t="s">
        <v>2</v>
      </c>
      <c r="B58" s="176">
        <v>109</v>
      </c>
      <c r="C58" s="176">
        <v>134</v>
      </c>
      <c r="D58" s="176">
        <v>179</v>
      </c>
      <c r="E58" s="176">
        <v>87</v>
      </c>
      <c r="F58" s="176">
        <v>47</v>
      </c>
    </row>
    <row r="59" spans="1:6" x14ac:dyDescent="0.35">
      <c r="A59" s="175" t="s">
        <v>4</v>
      </c>
      <c r="B59" s="174"/>
      <c r="C59" s="174"/>
      <c r="D59" s="174"/>
      <c r="E59" s="174"/>
      <c r="F59" s="174"/>
    </row>
    <row r="60" spans="1:6" x14ac:dyDescent="0.35">
      <c r="A60" s="173" t="s">
        <v>3</v>
      </c>
      <c r="B60" s="171"/>
      <c r="C60" s="171"/>
      <c r="D60" s="171"/>
      <c r="E60" s="171"/>
      <c r="F60" s="171"/>
    </row>
    <row r="61" spans="1:6" ht="15" thickBot="1" x14ac:dyDescent="0.4">
      <c r="A61" s="172" t="s">
        <v>2</v>
      </c>
      <c r="B61" s="171">
        <v>2767</v>
      </c>
      <c r="C61" s="171">
        <v>2536</v>
      </c>
      <c r="D61" s="171">
        <v>2488</v>
      </c>
      <c r="E61" s="171">
        <v>2113</v>
      </c>
      <c r="F61" s="171">
        <v>881</v>
      </c>
    </row>
    <row r="62" spans="1:6" ht="15" thickBot="1" x14ac:dyDescent="0.4">
      <c r="A62" s="170" t="s">
        <v>18</v>
      </c>
      <c r="B62" s="169"/>
      <c r="C62" s="169"/>
      <c r="D62" s="169"/>
      <c r="E62" s="169"/>
      <c r="F62" s="169"/>
    </row>
    <row r="63" spans="1:6" x14ac:dyDescent="0.35">
      <c r="A63" s="168" t="s">
        <v>4</v>
      </c>
      <c r="B63" s="167"/>
      <c r="C63" s="167"/>
      <c r="D63" s="167"/>
      <c r="E63" s="167"/>
      <c r="F63" s="167"/>
    </row>
    <row r="64" spans="1:6" x14ac:dyDescent="0.35">
      <c r="A64" s="166" t="s">
        <v>3</v>
      </c>
      <c r="B64" s="163"/>
      <c r="C64" s="163"/>
      <c r="D64" s="163"/>
      <c r="E64" s="163"/>
      <c r="F64" s="163"/>
    </row>
    <row r="65" spans="1:6" ht="15" thickBot="1" x14ac:dyDescent="0.4">
      <c r="A65" s="165" t="s">
        <v>2</v>
      </c>
      <c r="B65" s="164">
        <v>24</v>
      </c>
      <c r="C65" s="164">
        <v>13</v>
      </c>
      <c r="D65" s="164">
        <v>29</v>
      </c>
      <c r="E65" s="164">
        <v>12</v>
      </c>
      <c r="F65" s="164">
        <v>18</v>
      </c>
    </row>
    <row r="66" spans="1:6" x14ac:dyDescent="0.35">
      <c r="A66" s="162"/>
      <c r="B66" s="162"/>
      <c r="C66" s="162"/>
      <c r="D66" s="162"/>
      <c r="E66" s="162"/>
      <c r="F66" s="162"/>
    </row>
    <row r="67" spans="1:6" x14ac:dyDescent="0.35">
      <c r="A67" s="162"/>
      <c r="B67" s="162"/>
      <c r="C67" s="162"/>
      <c r="D67" s="162"/>
      <c r="E67" s="162"/>
      <c r="F67" s="162"/>
    </row>
    <row r="68" spans="1:6" ht="15" thickBot="1" x14ac:dyDescent="0.4">
      <c r="A68" s="161" t="s">
        <v>17</v>
      </c>
      <c r="B68" s="160" t="s">
        <v>16</v>
      </c>
      <c r="C68" s="160" t="s">
        <v>15</v>
      </c>
      <c r="D68" s="160" t="s">
        <v>14</v>
      </c>
      <c r="E68" s="160" t="s">
        <v>13</v>
      </c>
      <c r="F68" s="160" t="s">
        <v>12</v>
      </c>
    </row>
    <row r="69" spans="1:6" x14ac:dyDescent="0.35">
      <c r="A69" s="159" t="s">
        <v>7</v>
      </c>
      <c r="B69" s="158"/>
      <c r="C69" s="158"/>
      <c r="D69" s="158"/>
      <c r="E69" s="158"/>
      <c r="F69" s="157"/>
    </row>
    <row r="70" spans="1:6" x14ac:dyDescent="0.35">
      <c r="A70" s="156" t="s">
        <v>3</v>
      </c>
      <c r="B70" s="151"/>
      <c r="C70" s="151"/>
      <c r="D70" s="151"/>
      <c r="E70" s="151"/>
      <c r="F70" s="155"/>
    </row>
    <row r="71" spans="1:6" x14ac:dyDescent="0.35">
      <c r="A71" s="154" t="s">
        <v>6</v>
      </c>
      <c r="B71" s="153">
        <v>4551</v>
      </c>
      <c r="C71" s="153">
        <v>3810</v>
      </c>
      <c r="D71" s="153">
        <v>3129</v>
      </c>
      <c r="E71" s="153">
        <v>912</v>
      </c>
      <c r="F71" s="152">
        <v>396</v>
      </c>
    </row>
    <row r="72" spans="1:6" x14ac:dyDescent="0.35">
      <c r="A72" s="150" t="s">
        <v>5</v>
      </c>
      <c r="B72" s="149"/>
      <c r="C72" s="149"/>
      <c r="D72" s="149"/>
      <c r="E72" s="149"/>
      <c r="F72" s="148"/>
    </row>
    <row r="73" spans="1:6" x14ac:dyDescent="0.35">
      <c r="A73" s="147" t="s">
        <v>3</v>
      </c>
      <c r="B73" s="144"/>
      <c r="C73" s="144"/>
      <c r="D73" s="144"/>
      <c r="E73" s="144"/>
      <c r="F73" s="145"/>
    </row>
    <row r="74" spans="1:6" x14ac:dyDescent="0.35">
      <c r="A74" s="146" t="s">
        <v>2</v>
      </c>
      <c r="B74" s="144">
        <v>790</v>
      </c>
      <c r="C74" s="144">
        <v>690</v>
      </c>
      <c r="D74" s="144">
        <v>942</v>
      </c>
      <c r="E74" s="144">
        <v>566</v>
      </c>
      <c r="F74" s="145">
        <v>375</v>
      </c>
    </row>
    <row r="75" spans="1:6" x14ac:dyDescent="0.35">
      <c r="A75" s="143" t="s">
        <v>4</v>
      </c>
      <c r="B75" s="142"/>
      <c r="C75" s="142"/>
      <c r="D75" s="142"/>
      <c r="E75" s="142"/>
      <c r="F75" s="141"/>
    </row>
    <row r="76" spans="1:6" x14ac:dyDescent="0.35">
      <c r="A76" s="140" t="s">
        <v>3</v>
      </c>
      <c r="B76" s="137"/>
      <c r="C76" s="137"/>
      <c r="D76" s="137"/>
      <c r="E76" s="137"/>
      <c r="F76" s="138"/>
    </row>
    <row r="77" spans="1:6" x14ac:dyDescent="0.35">
      <c r="A77" s="139" t="s">
        <v>2</v>
      </c>
      <c r="B77" s="137">
        <v>20047</v>
      </c>
      <c r="C77" s="137">
        <v>19378</v>
      </c>
      <c r="D77" s="137">
        <v>20890</v>
      </c>
      <c r="E77" s="137">
        <v>19439</v>
      </c>
      <c r="F77" s="138">
        <v>7569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93EE3-D3B0-47E7-B5DB-450A21DB2F71}">
  <dimension ref="A1:N106"/>
  <sheetViews>
    <sheetView topLeftCell="G1" zoomScaleNormal="100" workbookViewId="0">
      <selection activeCell="K14" sqref="K14"/>
    </sheetView>
  </sheetViews>
  <sheetFormatPr defaultColWidth="8.08203125" defaultRowHeight="14.5" x14ac:dyDescent="0.35"/>
  <cols>
    <col min="1" max="1" width="25.08203125" style="1" customWidth="1"/>
    <col min="2" max="2" width="15.25" style="1" customWidth="1"/>
    <col min="3" max="3" width="10.6640625" style="1" customWidth="1"/>
    <col min="4" max="4" width="12.33203125" style="1" customWidth="1"/>
    <col min="5" max="5" width="10.6640625" style="1" customWidth="1"/>
    <col min="6" max="6" width="11.33203125" style="1" customWidth="1"/>
    <col min="7" max="7" width="21.4140625" style="1" customWidth="1"/>
    <col min="8" max="8" width="11.5" style="1" customWidth="1"/>
    <col min="9" max="9" width="15.25" style="1" customWidth="1"/>
    <col min="10" max="10" width="14.5" style="1" customWidth="1"/>
    <col min="11" max="12" width="8.08203125" style="1"/>
    <col min="13" max="13" width="10.6640625" style="1" customWidth="1"/>
    <col min="14" max="16384" width="8.08203125" style="1"/>
  </cols>
  <sheetData>
    <row r="1" spans="1:14" ht="28.5" customHeight="1" x14ac:dyDescent="0.35">
      <c r="A1" s="135" t="s">
        <v>44</v>
      </c>
      <c r="B1" s="134" t="s">
        <v>43</v>
      </c>
      <c r="C1" s="134"/>
      <c r="D1" s="134"/>
      <c r="E1" s="134"/>
      <c r="F1" s="134"/>
      <c r="G1" s="133" t="s">
        <v>42</v>
      </c>
      <c r="H1" s="9" t="s">
        <v>41</v>
      </c>
      <c r="I1" s="133" t="s">
        <v>42</v>
      </c>
      <c r="J1" s="9" t="s">
        <v>45</v>
      </c>
    </row>
    <row r="2" spans="1:14" ht="15" thickBot="1" x14ac:dyDescent="0.4">
      <c r="A2" s="132" t="s">
        <v>40</v>
      </c>
      <c r="B2" s="35" t="s">
        <v>16</v>
      </c>
      <c r="C2" s="35" t="s">
        <v>15</v>
      </c>
      <c r="D2" s="35" t="s">
        <v>14</v>
      </c>
      <c r="E2" s="35" t="s">
        <v>13</v>
      </c>
      <c r="F2" s="35" t="s">
        <v>12</v>
      </c>
      <c r="G2" s="131" t="s">
        <v>39</v>
      </c>
      <c r="H2" s="131" t="s">
        <v>39</v>
      </c>
      <c r="I2" s="34" t="s">
        <v>38</v>
      </c>
      <c r="J2" s="34" t="s">
        <v>38</v>
      </c>
      <c r="M2" s="34" t="s">
        <v>37</v>
      </c>
    </row>
    <row r="3" spans="1:14" ht="15" thickBot="1" x14ac:dyDescent="0.4">
      <c r="A3" s="130" t="s">
        <v>36</v>
      </c>
      <c r="B3" s="129"/>
      <c r="C3" s="129"/>
      <c r="D3" s="129"/>
      <c r="E3" s="129"/>
      <c r="F3" s="129"/>
      <c r="G3" s="9"/>
      <c r="H3" s="9"/>
      <c r="M3" s="1" t="s">
        <v>35</v>
      </c>
      <c r="N3" s="1" t="s">
        <v>34</v>
      </c>
    </row>
    <row r="4" spans="1:14" x14ac:dyDescent="0.35">
      <c r="A4" s="61" t="s">
        <v>7</v>
      </c>
      <c r="B4" s="60"/>
      <c r="C4" s="60"/>
      <c r="D4" s="60"/>
      <c r="E4" s="60"/>
      <c r="F4" s="60"/>
      <c r="G4" s="9"/>
      <c r="H4" s="9"/>
      <c r="M4" s="1" t="s">
        <v>33</v>
      </c>
      <c r="N4" s="1" t="s">
        <v>32</v>
      </c>
    </row>
    <row r="5" spans="1:14" x14ac:dyDescent="0.35">
      <c r="A5" s="53" t="s">
        <v>3</v>
      </c>
      <c r="B5" s="14"/>
      <c r="C5" s="14"/>
      <c r="D5" s="14"/>
      <c r="E5" s="14"/>
      <c r="F5" s="14"/>
      <c r="G5" s="9"/>
      <c r="H5" s="9"/>
      <c r="M5" s="1" t="s">
        <v>31</v>
      </c>
      <c r="N5" s="1" t="s">
        <v>30</v>
      </c>
    </row>
    <row r="6" spans="1:14" x14ac:dyDescent="0.35">
      <c r="A6" s="52" t="s">
        <v>6</v>
      </c>
      <c r="B6" s="14">
        <v>1026</v>
      </c>
      <c r="C6" s="14">
        <v>804</v>
      </c>
      <c r="D6" s="14">
        <v>794</v>
      </c>
      <c r="E6" s="14">
        <v>214</v>
      </c>
      <c r="F6" s="14">
        <v>214</v>
      </c>
      <c r="G6" s="15">
        <v>812</v>
      </c>
      <c r="H6" s="123">
        <v>0.79</v>
      </c>
      <c r="I6" s="14">
        <v>812</v>
      </c>
      <c r="J6" s="3">
        <v>0.79</v>
      </c>
    </row>
    <row r="7" spans="1:14" x14ac:dyDescent="0.35">
      <c r="A7" s="52" t="s">
        <v>24</v>
      </c>
      <c r="B7" s="14">
        <f t="shared" ref="B7:G7" si="0">B6*886</f>
        <v>909036</v>
      </c>
      <c r="C7" s="14">
        <f t="shared" si="0"/>
        <v>712344</v>
      </c>
      <c r="D7" s="14">
        <f t="shared" si="0"/>
        <v>703484</v>
      </c>
      <c r="E7" s="14">
        <f t="shared" si="0"/>
        <v>189604</v>
      </c>
      <c r="F7" s="14">
        <f t="shared" si="0"/>
        <v>189604</v>
      </c>
      <c r="G7" s="14">
        <f t="shared" si="0"/>
        <v>719432</v>
      </c>
      <c r="H7" s="123">
        <f>G7/B7</f>
        <v>0.79142300194931769</v>
      </c>
      <c r="I7" s="14">
        <f>I6*886</f>
        <v>719432</v>
      </c>
      <c r="J7" s="3"/>
    </row>
    <row r="8" spans="1:14" x14ac:dyDescent="0.35">
      <c r="A8" s="55" t="s">
        <v>5</v>
      </c>
      <c r="B8" s="54"/>
      <c r="C8" s="54"/>
      <c r="D8" s="54"/>
      <c r="E8" s="54"/>
      <c r="F8" s="54"/>
      <c r="G8" s="9"/>
      <c r="H8" s="9"/>
    </row>
    <row r="9" spans="1:14" x14ac:dyDescent="0.35">
      <c r="A9" s="53" t="s">
        <v>3</v>
      </c>
      <c r="B9" s="14"/>
      <c r="C9" s="14"/>
      <c r="D9" s="14"/>
      <c r="E9" s="14"/>
      <c r="F9" s="14"/>
      <c r="G9" s="9"/>
      <c r="H9" s="9"/>
    </row>
    <row r="10" spans="1:14" x14ac:dyDescent="0.35">
      <c r="A10" s="52" t="s">
        <v>2</v>
      </c>
      <c r="B10" s="14">
        <v>12</v>
      </c>
      <c r="C10" s="14">
        <v>32</v>
      </c>
      <c r="D10" s="14">
        <v>165</v>
      </c>
      <c r="E10" s="14">
        <v>8</v>
      </c>
      <c r="F10" s="14">
        <v>6</v>
      </c>
      <c r="G10" s="15">
        <v>6</v>
      </c>
      <c r="H10" s="5">
        <v>0.5</v>
      </c>
      <c r="I10" s="14">
        <v>4</v>
      </c>
      <c r="J10" s="3">
        <v>0.33</v>
      </c>
    </row>
    <row r="11" spans="1:14" ht="15" thickBot="1" x14ac:dyDescent="0.4">
      <c r="A11" s="52" t="s">
        <v>24</v>
      </c>
      <c r="B11" s="14">
        <f t="shared" ref="B11:G11" si="1">B10*190</f>
        <v>2280</v>
      </c>
      <c r="C11" s="14">
        <f t="shared" si="1"/>
        <v>6080</v>
      </c>
      <c r="D11" s="14">
        <f t="shared" si="1"/>
        <v>31350</v>
      </c>
      <c r="E11" s="14">
        <f t="shared" si="1"/>
        <v>1520</v>
      </c>
      <c r="F11" s="14">
        <f t="shared" si="1"/>
        <v>1140</v>
      </c>
      <c r="G11" s="14">
        <f t="shared" si="1"/>
        <v>1140</v>
      </c>
      <c r="H11" s="5"/>
      <c r="I11" s="14">
        <f>I10*190</f>
        <v>760</v>
      </c>
      <c r="J11" s="3"/>
    </row>
    <row r="12" spans="1:14" x14ac:dyDescent="0.35">
      <c r="A12" s="61" t="s">
        <v>4</v>
      </c>
      <c r="B12" s="60"/>
      <c r="C12" s="60"/>
      <c r="D12" s="60"/>
      <c r="E12" s="60"/>
      <c r="F12" s="60"/>
      <c r="G12" s="9"/>
      <c r="H12" s="9"/>
    </row>
    <row r="13" spans="1:14" x14ac:dyDescent="0.35">
      <c r="A13" s="53" t="s">
        <v>3</v>
      </c>
      <c r="B13" s="14"/>
      <c r="C13" s="14"/>
      <c r="D13" s="14"/>
      <c r="E13" s="14"/>
      <c r="F13" s="14"/>
      <c r="G13" s="9"/>
      <c r="H13" s="9"/>
    </row>
    <row r="14" spans="1:14" x14ac:dyDescent="0.35">
      <c r="A14" s="52" t="s">
        <v>2</v>
      </c>
      <c r="B14" s="14">
        <v>7998</v>
      </c>
      <c r="C14" s="14">
        <v>7753</v>
      </c>
      <c r="D14" s="14">
        <v>9028</v>
      </c>
      <c r="E14" s="14">
        <v>8717</v>
      </c>
      <c r="F14" s="14">
        <v>2713</v>
      </c>
      <c r="G14" s="128">
        <v>5285</v>
      </c>
      <c r="H14" s="5">
        <v>0.66</v>
      </c>
      <c r="I14" s="14" t="s">
        <v>29</v>
      </c>
      <c r="J14" s="1" t="s">
        <v>28</v>
      </c>
    </row>
    <row r="15" spans="1:14" x14ac:dyDescent="0.35">
      <c r="A15" s="52" t="s">
        <v>24</v>
      </c>
      <c r="B15" s="14">
        <f t="shared" ref="B15:G15" si="2">B14*44</f>
        <v>351912</v>
      </c>
      <c r="C15" s="14">
        <f t="shared" si="2"/>
        <v>341132</v>
      </c>
      <c r="D15" s="14">
        <f t="shared" si="2"/>
        <v>397232</v>
      </c>
      <c r="E15" s="14">
        <f t="shared" si="2"/>
        <v>383548</v>
      </c>
      <c r="F15" s="14">
        <f t="shared" si="2"/>
        <v>119372</v>
      </c>
      <c r="G15" s="14">
        <f t="shared" si="2"/>
        <v>232540</v>
      </c>
      <c r="H15" s="5"/>
      <c r="I15" s="14">
        <f>719*44</f>
        <v>31636</v>
      </c>
    </row>
    <row r="16" spans="1:14" ht="15" thickBot="1" x14ac:dyDescent="0.4">
      <c r="A16" s="51" t="s">
        <v>19</v>
      </c>
      <c r="B16" s="49">
        <f>SUM(B15,B11,B7)</f>
        <v>1263228</v>
      </c>
      <c r="C16" s="49">
        <f>SUM(C15,C11,C7)</f>
        <v>1059556</v>
      </c>
      <c r="D16" s="49">
        <f>SUM(D15,D11,D7)</f>
        <v>1132066</v>
      </c>
      <c r="E16" s="49">
        <f>SUM(E15,E11,E7)</f>
        <v>574672</v>
      </c>
      <c r="F16" s="49">
        <f>SUM(F15,F11,F7)</f>
        <v>310116</v>
      </c>
      <c r="G16" s="49">
        <f>B16-F16</f>
        <v>953112</v>
      </c>
      <c r="H16" s="127">
        <f>G16/B16</f>
        <v>0.75450512496556443</v>
      </c>
      <c r="I16" s="49">
        <f>B16-E16</f>
        <v>688556</v>
      </c>
      <c r="J16" s="126">
        <f>I16/B16</f>
        <v>0.5450765815830555</v>
      </c>
    </row>
    <row r="17" spans="1:10" ht="15" thickBot="1" x14ac:dyDescent="0.4">
      <c r="A17" s="125" t="s">
        <v>27</v>
      </c>
      <c r="B17" s="124"/>
      <c r="C17" s="124"/>
      <c r="D17" s="124"/>
      <c r="E17" s="124"/>
      <c r="F17" s="124"/>
      <c r="G17" s="9"/>
      <c r="H17" s="9"/>
    </row>
    <row r="18" spans="1:10" x14ac:dyDescent="0.35">
      <c r="A18" s="117" t="s">
        <v>7</v>
      </c>
      <c r="B18" s="116"/>
      <c r="C18" s="116"/>
      <c r="D18" s="116"/>
      <c r="E18" s="116"/>
      <c r="F18" s="116"/>
      <c r="G18" s="9"/>
      <c r="H18" s="9"/>
    </row>
    <row r="19" spans="1:10" x14ac:dyDescent="0.35">
      <c r="A19" s="115" t="s">
        <v>3</v>
      </c>
      <c r="B19" s="111"/>
      <c r="C19" s="111"/>
      <c r="D19" s="111"/>
      <c r="E19" s="111"/>
      <c r="F19" s="111"/>
      <c r="G19" s="9"/>
      <c r="H19" s="9"/>
    </row>
    <row r="20" spans="1:10" x14ac:dyDescent="0.35">
      <c r="A20" s="114" t="s">
        <v>6</v>
      </c>
      <c r="B20" s="111">
        <v>264</v>
      </c>
      <c r="C20" s="111">
        <v>183</v>
      </c>
      <c r="D20" s="111">
        <v>172</v>
      </c>
      <c r="E20" s="111">
        <v>109</v>
      </c>
      <c r="F20" s="111">
        <v>39</v>
      </c>
      <c r="G20" s="113">
        <v>225</v>
      </c>
      <c r="H20" s="123">
        <v>0.85</v>
      </c>
      <c r="I20" s="111">
        <v>155</v>
      </c>
      <c r="J20" s="3">
        <v>0.59</v>
      </c>
    </row>
    <row r="21" spans="1:10" ht="15" thickBot="1" x14ac:dyDescent="0.4">
      <c r="A21" s="112" t="s">
        <v>24</v>
      </c>
      <c r="B21" s="111">
        <f t="shared" ref="B21:G21" si="3">B20*886</f>
        <v>233904</v>
      </c>
      <c r="C21" s="111">
        <f t="shared" si="3"/>
        <v>162138</v>
      </c>
      <c r="D21" s="111">
        <f t="shared" si="3"/>
        <v>152392</v>
      </c>
      <c r="E21" s="111">
        <f t="shared" si="3"/>
        <v>96574</v>
      </c>
      <c r="F21" s="111">
        <f t="shared" si="3"/>
        <v>34554</v>
      </c>
      <c r="G21" s="111">
        <f t="shared" si="3"/>
        <v>199350</v>
      </c>
      <c r="H21" s="123"/>
      <c r="I21" s="111">
        <f>I20*190</f>
        <v>29450</v>
      </c>
      <c r="J21" s="3"/>
    </row>
    <row r="22" spans="1:10" x14ac:dyDescent="0.35">
      <c r="A22" s="122" t="s">
        <v>5</v>
      </c>
      <c r="B22" s="121"/>
      <c r="C22" s="121"/>
      <c r="D22" s="121"/>
      <c r="E22" s="121"/>
      <c r="F22" s="121"/>
      <c r="G22" s="9"/>
      <c r="H22" s="9"/>
    </row>
    <row r="23" spans="1:10" x14ac:dyDescent="0.35">
      <c r="A23" s="115" t="s">
        <v>3</v>
      </c>
      <c r="B23" s="111"/>
      <c r="C23" s="111"/>
      <c r="D23" s="111"/>
      <c r="E23" s="111"/>
      <c r="F23" s="111"/>
      <c r="G23" s="9"/>
      <c r="H23" s="9"/>
    </row>
    <row r="24" spans="1:10" ht="15" thickBot="1" x14ac:dyDescent="0.4">
      <c r="A24" s="120" t="s">
        <v>2</v>
      </c>
      <c r="B24" s="119">
        <v>120</v>
      </c>
      <c r="C24" s="119">
        <v>82</v>
      </c>
      <c r="D24" s="119">
        <v>94</v>
      </c>
      <c r="E24" s="119">
        <v>111</v>
      </c>
      <c r="F24" s="119">
        <v>87</v>
      </c>
      <c r="G24" s="113">
        <v>33</v>
      </c>
      <c r="H24" s="118">
        <v>0.27500000000000002</v>
      </c>
      <c r="I24" s="111">
        <v>9</v>
      </c>
      <c r="J24" s="3">
        <v>0.08</v>
      </c>
    </row>
    <row r="25" spans="1:10" x14ac:dyDescent="0.35">
      <c r="A25" s="112" t="s">
        <v>24</v>
      </c>
      <c r="B25" s="111">
        <f t="shared" ref="B25:G25" si="4">B24*190</f>
        <v>22800</v>
      </c>
      <c r="C25" s="111">
        <f t="shared" si="4"/>
        <v>15580</v>
      </c>
      <c r="D25" s="111">
        <f t="shared" si="4"/>
        <v>17860</v>
      </c>
      <c r="E25" s="111">
        <f t="shared" si="4"/>
        <v>21090</v>
      </c>
      <c r="F25" s="111">
        <f t="shared" si="4"/>
        <v>16530</v>
      </c>
      <c r="G25" s="111">
        <f t="shared" si="4"/>
        <v>6270</v>
      </c>
      <c r="H25" s="118"/>
      <c r="I25" s="111">
        <f>I24*190</f>
        <v>1710</v>
      </c>
      <c r="J25" s="3"/>
    </row>
    <row r="26" spans="1:10" x14ac:dyDescent="0.35">
      <c r="A26" s="117" t="s">
        <v>4</v>
      </c>
      <c r="B26" s="116"/>
      <c r="C26" s="116"/>
      <c r="D26" s="116"/>
      <c r="E26" s="116"/>
      <c r="F26" s="116"/>
      <c r="G26" s="9"/>
      <c r="H26" s="9"/>
    </row>
    <row r="27" spans="1:10" x14ac:dyDescent="0.35">
      <c r="A27" s="115" t="s">
        <v>3</v>
      </c>
      <c r="B27" s="111"/>
      <c r="C27" s="111"/>
      <c r="D27" s="111"/>
      <c r="E27" s="111"/>
      <c r="F27" s="111"/>
      <c r="G27" s="9"/>
      <c r="H27" s="9"/>
    </row>
    <row r="28" spans="1:10" x14ac:dyDescent="0.35">
      <c r="A28" s="114" t="s">
        <v>2</v>
      </c>
      <c r="B28" s="111">
        <v>2914</v>
      </c>
      <c r="C28" s="111">
        <v>2693</v>
      </c>
      <c r="D28" s="111">
        <v>2902</v>
      </c>
      <c r="E28" s="111">
        <v>2622</v>
      </c>
      <c r="F28" s="111">
        <v>1385</v>
      </c>
      <c r="G28" s="113">
        <v>1529</v>
      </c>
      <c r="H28" s="5">
        <v>0.52</v>
      </c>
      <c r="I28" s="111">
        <v>292</v>
      </c>
      <c r="J28" s="3">
        <v>0.1</v>
      </c>
    </row>
    <row r="29" spans="1:10" x14ac:dyDescent="0.35">
      <c r="A29" s="112" t="s">
        <v>24</v>
      </c>
      <c r="B29" s="111">
        <f t="shared" ref="B29:G29" si="5">B28*44</f>
        <v>128216</v>
      </c>
      <c r="C29" s="111">
        <f t="shared" si="5"/>
        <v>118492</v>
      </c>
      <c r="D29" s="111">
        <f t="shared" si="5"/>
        <v>127688</v>
      </c>
      <c r="E29" s="111">
        <f t="shared" si="5"/>
        <v>115368</v>
      </c>
      <c r="F29" s="111">
        <f t="shared" si="5"/>
        <v>60940</v>
      </c>
      <c r="G29" s="111">
        <f t="shared" si="5"/>
        <v>67276</v>
      </c>
      <c r="H29" s="5"/>
      <c r="I29" s="111">
        <f>I28*44</f>
        <v>12848</v>
      </c>
      <c r="J29" s="3"/>
    </row>
    <row r="30" spans="1:10" ht="15" thickBot="1" x14ac:dyDescent="0.4">
      <c r="A30" s="51" t="s">
        <v>19</v>
      </c>
      <c r="B30" s="49">
        <f t="shared" ref="B30:G30" si="6">SUM(B29,B25,B21)</f>
        <v>384920</v>
      </c>
      <c r="C30" s="49">
        <f t="shared" si="6"/>
        <v>296210</v>
      </c>
      <c r="D30" s="49">
        <f t="shared" si="6"/>
        <v>297940</v>
      </c>
      <c r="E30" s="49">
        <f t="shared" si="6"/>
        <v>233032</v>
      </c>
      <c r="F30" s="49">
        <f t="shared" si="6"/>
        <v>112024</v>
      </c>
      <c r="G30" s="49">
        <f t="shared" si="6"/>
        <v>272896</v>
      </c>
      <c r="H30" s="95">
        <f>G30/B30</f>
        <v>0.70896809726696453</v>
      </c>
      <c r="I30" s="49">
        <f>SUM(I29,I25,I21)</f>
        <v>44008</v>
      </c>
      <c r="J30" s="48">
        <f>I30/B30</f>
        <v>0.11433025044165021</v>
      </c>
    </row>
    <row r="31" spans="1:10" ht="15" thickBot="1" x14ac:dyDescent="0.4">
      <c r="A31" s="110" t="s">
        <v>26</v>
      </c>
      <c r="B31" s="109"/>
      <c r="C31" s="109"/>
      <c r="D31" s="109"/>
      <c r="E31" s="109"/>
      <c r="F31" s="109"/>
      <c r="G31" s="9"/>
      <c r="H31" s="9"/>
    </row>
    <row r="32" spans="1:10" x14ac:dyDescent="0.35">
      <c r="A32" s="102" t="s">
        <v>7</v>
      </c>
      <c r="B32" s="101"/>
      <c r="C32" s="101"/>
      <c r="D32" s="101"/>
      <c r="E32" s="101"/>
      <c r="F32" s="101"/>
      <c r="G32" s="9"/>
      <c r="H32" s="9"/>
    </row>
    <row r="33" spans="1:10" x14ac:dyDescent="0.35">
      <c r="A33" s="108" t="s">
        <v>3</v>
      </c>
      <c r="B33" s="97"/>
      <c r="C33" s="97"/>
      <c r="D33" s="97"/>
      <c r="E33" s="97"/>
      <c r="F33" s="97"/>
      <c r="G33" s="9"/>
      <c r="H33" s="37"/>
    </row>
    <row r="34" spans="1:10" x14ac:dyDescent="0.35">
      <c r="A34" s="100" t="s">
        <v>6</v>
      </c>
      <c r="B34" s="97">
        <v>1664</v>
      </c>
      <c r="C34" s="97">
        <v>1390</v>
      </c>
      <c r="D34" s="97">
        <v>1048</v>
      </c>
      <c r="E34" s="97">
        <v>180</v>
      </c>
      <c r="F34" s="97">
        <v>126</v>
      </c>
      <c r="G34" s="99">
        <v>1538</v>
      </c>
      <c r="H34" s="37">
        <v>0.92</v>
      </c>
      <c r="I34" s="97">
        <v>1484</v>
      </c>
      <c r="J34" s="3">
        <v>0.89</v>
      </c>
    </row>
    <row r="35" spans="1:10" ht="15" thickBot="1" x14ac:dyDescent="0.4">
      <c r="A35" s="100" t="s">
        <v>24</v>
      </c>
      <c r="B35" s="97">
        <f t="shared" ref="B35:G35" si="7">B34*886</f>
        <v>1474304</v>
      </c>
      <c r="C35" s="97">
        <f t="shared" si="7"/>
        <v>1231540</v>
      </c>
      <c r="D35" s="97">
        <f t="shared" si="7"/>
        <v>928528</v>
      </c>
      <c r="E35" s="97">
        <f t="shared" si="7"/>
        <v>159480</v>
      </c>
      <c r="F35" s="97">
        <f t="shared" si="7"/>
        <v>111636</v>
      </c>
      <c r="G35" s="97">
        <f t="shared" si="7"/>
        <v>1362668</v>
      </c>
      <c r="H35" s="97"/>
      <c r="I35" s="97">
        <f>I34*886</f>
        <v>1314824</v>
      </c>
      <c r="J35" s="3"/>
    </row>
    <row r="36" spans="1:10" x14ac:dyDescent="0.35">
      <c r="A36" s="107" t="s">
        <v>5</v>
      </c>
      <c r="B36" s="106"/>
      <c r="C36" s="106"/>
      <c r="D36" s="106"/>
      <c r="E36" s="106"/>
      <c r="F36" s="106"/>
      <c r="G36" s="9"/>
      <c r="H36" s="37"/>
    </row>
    <row r="37" spans="1:10" x14ac:dyDescent="0.35">
      <c r="A37" s="98" t="s">
        <v>2</v>
      </c>
      <c r="B37" s="97">
        <v>374</v>
      </c>
      <c r="C37" s="97">
        <v>431</v>
      </c>
      <c r="D37" s="97">
        <v>397</v>
      </c>
      <c r="E37" s="97">
        <v>334</v>
      </c>
      <c r="F37" s="97">
        <v>230</v>
      </c>
      <c r="G37" s="105">
        <v>144</v>
      </c>
      <c r="H37" s="37">
        <v>0.39</v>
      </c>
      <c r="I37" s="97">
        <v>40</v>
      </c>
      <c r="J37" s="3">
        <v>0.11</v>
      </c>
    </row>
    <row r="38" spans="1:10" ht="15" thickBot="1" x14ac:dyDescent="0.4">
      <c r="A38" s="104" t="s">
        <v>24</v>
      </c>
      <c r="B38" s="103">
        <f t="shared" ref="B38:G38" si="8">B37*190</f>
        <v>71060</v>
      </c>
      <c r="C38" s="103">
        <f t="shared" si="8"/>
        <v>81890</v>
      </c>
      <c r="D38" s="103">
        <f t="shared" si="8"/>
        <v>75430</v>
      </c>
      <c r="E38" s="103">
        <f t="shared" si="8"/>
        <v>63460</v>
      </c>
      <c r="F38" s="103">
        <f t="shared" si="8"/>
        <v>43700</v>
      </c>
      <c r="G38" s="103">
        <f t="shared" si="8"/>
        <v>27360</v>
      </c>
      <c r="H38" s="57"/>
      <c r="I38" s="103">
        <f>I37*190</f>
        <v>7600</v>
      </c>
      <c r="J38" s="3"/>
    </row>
    <row r="39" spans="1:10" x14ac:dyDescent="0.35">
      <c r="A39" s="102" t="s">
        <v>4</v>
      </c>
      <c r="B39" s="101"/>
      <c r="C39" s="101"/>
      <c r="D39" s="101"/>
      <c r="E39" s="101"/>
      <c r="F39" s="101"/>
      <c r="G39" s="9"/>
      <c r="H39" s="37"/>
    </row>
    <row r="40" spans="1:10" x14ac:dyDescent="0.35">
      <c r="A40" s="100" t="s">
        <v>25</v>
      </c>
      <c r="B40" s="97">
        <v>2934</v>
      </c>
      <c r="C40" s="97">
        <v>2946</v>
      </c>
      <c r="D40" s="97">
        <v>2954</v>
      </c>
      <c r="E40" s="97">
        <v>2667</v>
      </c>
      <c r="F40" s="97">
        <v>1129</v>
      </c>
      <c r="G40" s="99">
        <v>1805</v>
      </c>
      <c r="H40" s="37">
        <v>0.62</v>
      </c>
      <c r="I40" s="97">
        <v>267</v>
      </c>
      <c r="J40" s="3">
        <v>0.09</v>
      </c>
    </row>
    <row r="41" spans="1:10" x14ac:dyDescent="0.35">
      <c r="A41" s="98" t="s">
        <v>24</v>
      </c>
      <c r="B41" s="97">
        <f t="shared" ref="B41:G41" si="9">B40*44</f>
        <v>129096</v>
      </c>
      <c r="C41" s="97">
        <f t="shared" si="9"/>
        <v>129624</v>
      </c>
      <c r="D41" s="97">
        <f t="shared" si="9"/>
        <v>129976</v>
      </c>
      <c r="E41" s="97">
        <f t="shared" si="9"/>
        <v>117348</v>
      </c>
      <c r="F41" s="97">
        <f t="shared" si="9"/>
        <v>49676</v>
      </c>
      <c r="G41" s="97">
        <f t="shared" si="9"/>
        <v>79420</v>
      </c>
      <c r="H41" s="38"/>
      <c r="I41" s="97">
        <f>I40*44</f>
        <v>11748</v>
      </c>
      <c r="J41" s="3"/>
    </row>
    <row r="42" spans="1:10" ht="15" thickBot="1" x14ac:dyDescent="0.4">
      <c r="A42" s="96" t="s">
        <v>19</v>
      </c>
      <c r="B42" s="94">
        <f t="shared" ref="B42:G42" si="10">SUM(B41,B38,B35)</f>
        <v>1674460</v>
      </c>
      <c r="C42" s="94">
        <f t="shared" si="10"/>
        <v>1443054</v>
      </c>
      <c r="D42" s="94">
        <f t="shared" si="10"/>
        <v>1133934</v>
      </c>
      <c r="E42" s="94">
        <f t="shared" si="10"/>
        <v>340288</v>
      </c>
      <c r="F42" s="94">
        <f t="shared" si="10"/>
        <v>205012</v>
      </c>
      <c r="G42" s="94">
        <f t="shared" si="10"/>
        <v>1469448</v>
      </c>
      <c r="H42" s="95">
        <f>G42/B42</f>
        <v>0.87756530463552429</v>
      </c>
      <c r="I42" s="94">
        <f>SUM(I41,I38,I35)</f>
        <v>1334172</v>
      </c>
      <c r="J42" s="48">
        <f>I42/B42</f>
        <v>0.79677746855702736</v>
      </c>
    </row>
    <row r="43" spans="1:10" ht="15" thickBot="1" x14ac:dyDescent="0.4">
      <c r="A43" s="93" t="s">
        <v>23</v>
      </c>
      <c r="B43" s="92"/>
      <c r="C43" s="92"/>
      <c r="D43" s="92"/>
      <c r="E43" s="92"/>
      <c r="F43" s="92"/>
      <c r="G43" s="9"/>
      <c r="H43" s="37"/>
    </row>
    <row r="44" spans="1:10" x14ac:dyDescent="0.35">
      <c r="A44" s="87" t="s">
        <v>7</v>
      </c>
      <c r="B44" s="86"/>
      <c r="C44" s="86"/>
      <c r="D44" s="86"/>
      <c r="E44" s="86"/>
      <c r="F44" s="86"/>
      <c r="G44" s="9"/>
      <c r="H44" s="37"/>
    </row>
    <row r="45" spans="1:10" x14ac:dyDescent="0.35">
      <c r="A45" s="85" t="s">
        <v>3</v>
      </c>
      <c r="B45" s="83"/>
      <c r="C45" s="83"/>
      <c r="D45" s="83"/>
      <c r="E45" s="83"/>
      <c r="F45" s="83"/>
      <c r="G45" s="9"/>
      <c r="H45" s="37"/>
    </row>
    <row r="46" spans="1:10" x14ac:dyDescent="0.35">
      <c r="A46" s="84" t="s">
        <v>6</v>
      </c>
      <c r="B46" s="83">
        <v>881</v>
      </c>
      <c r="C46" s="83">
        <v>828</v>
      </c>
      <c r="D46" s="83">
        <v>598</v>
      </c>
      <c r="E46" s="83">
        <v>178</v>
      </c>
      <c r="F46" s="83">
        <v>-13</v>
      </c>
      <c r="G46" s="6">
        <f>881+13</f>
        <v>894</v>
      </c>
      <c r="H46" s="37">
        <v>1.01</v>
      </c>
      <c r="I46" s="83">
        <v>703</v>
      </c>
      <c r="J46" s="3">
        <v>0.8</v>
      </c>
    </row>
    <row r="47" spans="1:10" ht="15" thickBot="1" x14ac:dyDescent="0.4">
      <c r="A47" s="84" t="s">
        <v>24</v>
      </c>
      <c r="B47" s="83">
        <f t="shared" ref="B47:G47" si="11">B46*886</f>
        <v>780566</v>
      </c>
      <c r="C47" s="83">
        <f t="shared" si="11"/>
        <v>733608</v>
      </c>
      <c r="D47" s="83">
        <f t="shared" si="11"/>
        <v>529828</v>
      </c>
      <c r="E47" s="83">
        <f t="shared" si="11"/>
        <v>157708</v>
      </c>
      <c r="F47" s="83">
        <f t="shared" si="11"/>
        <v>-11518</v>
      </c>
      <c r="G47" s="83">
        <f t="shared" si="11"/>
        <v>792084</v>
      </c>
      <c r="H47" s="38"/>
      <c r="I47" s="83">
        <f>I46*886</f>
        <v>622858</v>
      </c>
      <c r="J47" s="38"/>
    </row>
    <row r="48" spans="1:10" x14ac:dyDescent="0.35">
      <c r="A48" s="91" t="s">
        <v>5</v>
      </c>
      <c r="B48" s="90"/>
      <c r="C48" s="90"/>
      <c r="D48" s="90"/>
      <c r="E48" s="90"/>
      <c r="F48" s="90"/>
      <c r="G48" s="9"/>
      <c r="H48" s="37"/>
    </row>
    <row r="49" spans="1:10" x14ac:dyDescent="0.35">
      <c r="A49" s="85" t="s">
        <v>3</v>
      </c>
      <c r="B49" s="83"/>
      <c r="C49" s="83"/>
      <c r="D49" s="83"/>
      <c r="E49" s="83"/>
      <c r="F49" s="83"/>
      <c r="G49" s="9"/>
      <c r="H49" s="37"/>
    </row>
    <row r="50" spans="1:10" x14ac:dyDescent="0.35">
      <c r="A50" s="89" t="s">
        <v>2</v>
      </c>
      <c r="B50" s="83">
        <v>150</v>
      </c>
      <c r="C50" s="83">
        <v>-6</v>
      </c>
      <c r="D50" s="83"/>
      <c r="E50" s="83">
        <v>10</v>
      </c>
      <c r="F50" s="83">
        <v>2</v>
      </c>
      <c r="G50" s="88">
        <v>148</v>
      </c>
      <c r="H50" s="37">
        <v>0.99</v>
      </c>
      <c r="I50" s="83">
        <v>140</v>
      </c>
      <c r="J50" s="3">
        <v>0.93</v>
      </c>
    </row>
    <row r="51" spans="1:10" ht="15" thickBot="1" x14ac:dyDescent="0.4">
      <c r="A51" s="82" t="s">
        <v>24</v>
      </c>
      <c r="B51" s="81">
        <f t="shared" ref="B51:G51" si="12">B50*190</f>
        <v>28500</v>
      </c>
      <c r="C51" s="81">
        <f t="shared" si="12"/>
        <v>-1140</v>
      </c>
      <c r="D51" s="81">
        <f t="shared" si="12"/>
        <v>0</v>
      </c>
      <c r="E51" s="81">
        <f t="shared" si="12"/>
        <v>1900</v>
      </c>
      <c r="F51" s="81">
        <f t="shared" si="12"/>
        <v>380</v>
      </c>
      <c r="G51" s="81">
        <f t="shared" si="12"/>
        <v>28120</v>
      </c>
      <c r="H51" s="57"/>
      <c r="I51" s="81">
        <f>I50*190</f>
        <v>26600</v>
      </c>
      <c r="J51" s="57"/>
    </row>
    <row r="52" spans="1:10" x14ac:dyDescent="0.35">
      <c r="A52" s="87" t="s">
        <v>4</v>
      </c>
      <c r="B52" s="86"/>
      <c r="C52" s="86"/>
      <c r="D52" s="86"/>
      <c r="E52" s="86"/>
      <c r="F52" s="86"/>
      <c r="G52" s="9"/>
      <c r="H52" s="37"/>
    </row>
    <row r="53" spans="1:10" x14ac:dyDescent="0.35">
      <c r="A53" s="85" t="s">
        <v>3</v>
      </c>
      <c r="B53" s="83"/>
      <c r="C53" s="83"/>
      <c r="D53" s="83"/>
      <c r="E53" s="83"/>
      <c r="F53" s="83"/>
      <c r="G53" s="9"/>
      <c r="H53" s="37"/>
    </row>
    <row r="54" spans="1:10" x14ac:dyDescent="0.35">
      <c r="A54" s="84" t="s">
        <v>2</v>
      </c>
      <c r="B54" s="83">
        <v>2201</v>
      </c>
      <c r="C54" s="83">
        <v>2163</v>
      </c>
      <c r="D54" s="83">
        <v>2151</v>
      </c>
      <c r="E54" s="83">
        <v>2095</v>
      </c>
      <c r="F54" s="83">
        <v>988</v>
      </c>
      <c r="G54" s="6">
        <v>1213</v>
      </c>
      <c r="H54" s="37">
        <v>0.55000000000000004</v>
      </c>
      <c r="I54" s="83">
        <v>106</v>
      </c>
      <c r="J54" s="3">
        <v>0.05</v>
      </c>
    </row>
    <row r="55" spans="1:10" ht="15" thickBot="1" x14ac:dyDescent="0.4">
      <c r="A55" s="82" t="s">
        <v>24</v>
      </c>
      <c r="B55" s="81">
        <f t="shared" ref="B55:G55" si="13">B54*44</f>
        <v>96844</v>
      </c>
      <c r="C55" s="81">
        <f t="shared" si="13"/>
        <v>95172</v>
      </c>
      <c r="D55" s="81">
        <f t="shared" si="13"/>
        <v>94644</v>
      </c>
      <c r="E55" s="81">
        <f t="shared" si="13"/>
        <v>92180</v>
      </c>
      <c r="F55" s="81">
        <f t="shared" si="13"/>
        <v>43472</v>
      </c>
      <c r="G55" s="81">
        <f t="shared" si="13"/>
        <v>53372</v>
      </c>
      <c r="H55" s="57"/>
      <c r="I55" s="81">
        <f>I54*44</f>
        <v>4664</v>
      </c>
    </row>
    <row r="56" spans="1:10" ht="15" thickBot="1" x14ac:dyDescent="0.4">
      <c r="A56" s="51" t="s">
        <v>19</v>
      </c>
      <c r="B56" s="79">
        <f t="shared" ref="B56:G56" si="14">SUM(B55,B51,B47)</f>
        <v>905910</v>
      </c>
      <c r="C56" s="79">
        <f t="shared" si="14"/>
        <v>827640</v>
      </c>
      <c r="D56" s="79">
        <f t="shared" si="14"/>
        <v>624472</v>
      </c>
      <c r="E56" s="79">
        <f t="shared" si="14"/>
        <v>251788</v>
      </c>
      <c r="F56" s="79">
        <f t="shared" si="14"/>
        <v>32334</v>
      </c>
      <c r="G56" s="79">
        <f t="shared" si="14"/>
        <v>873576</v>
      </c>
      <c r="H56" s="80">
        <f>G56/B56</f>
        <v>0.96430771268669069</v>
      </c>
      <c r="I56" s="79">
        <f>SUM(I55,I51,I47)</f>
        <v>654122</v>
      </c>
      <c r="J56" s="78">
        <f>I56/B56</f>
        <v>0.72206069035555409</v>
      </c>
    </row>
    <row r="57" spans="1:10" ht="15" thickBot="1" x14ac:dyDescent="0.4">
      <c r="A57" s="77" t="s">
        <v>22</v>
      </c>
      <c r="B57" s="76"/>
      <c r="C57" s="76"/>
      <c r="D57" s="76"/>
      <c r="E57" s="76"/>
      <c r="F57" s="76"/>
      <c r="G57" s="9"/>
      <c r="H57" s="37"/>
    </row>
    <row r="58" spans="1:10" x14ac:dyDescent="0.35">
      <c r="A58" s="72" t="s">
        <v>7</v>
      </c>
      <c r="B58" s="71"/>
      <c r="C58" s="71"/>
      <c r="D58" s="71"/>
      <c r="E58" s="71"/>
      <c r="F58" s="71"/>
      <c r="G58" s="9"/>
      <c r="H58" s="37"/>
    </row>
    <row r="59" spans="1:10" x14ac:dyDescent="0.35">
      <c r="A59" s="70" t="s">
        <v>3</v>
      </c>
      <c r="B59" s="64"/>
      <c r="C59" s="64"/>
      <c r="D59" s="64"/>
      <c r="E59" s="64"/>
      <c r="F59" s="64"/>
      <c r="G59" s="9"/>
      <c r="H59" s="37"/>
    </row>
    <row r="60" spans="1:10" x14ac:dyDescent="0.35">
      <c r="A60" s="69" t="s">
        <v>6</v>
      </c>
      <c r="B60" s="64">
        <v>222</v>
      </c>
      <c r="C60" s="64">
        <v>167</v>
      </c>
      <c r="D60" s="64">
        <v>134</v>
      </c>
      <c r="E60" s="64">
        <v>99</v>
      </c>
      <c r="F60" s="64">
        <v>17</v>
      </c>
      <c r="G60" s="68">
        <v>205</v>
      </c>
      <c r="H60" s="37">
        <v>0.92</v>
      </c>
      <c r="I60" s="64">
        <v>123</v>
      </c>
      <c r="J60" s="3">
        <v>0.55000000000000004</v>
      </c>
    </row>
    <row r="61" spans="1:10" ht="15" thickBot="1" x14ac:dyDescent="0.4">
      <c r="A61" s="69" t="s">
        <v>24</v>
      </c>
      <c r="B61" s="64">
        <f t="shared" ref="B61:G61" si="15">B60*886</f>
        <v>196692</v>
      </c>
      <c r="C61" s="64">
        <f t="shared" si="15"/>
        <v>147962</v>
      </c>
      <c r="D61" s="64">
        <f t="shared" si="15"/>
        <v>118724</v>
      </c>
      <c r="E61" s="64">
        <f t="shared" si="15"/>
        <v>87714</v>
      </c>
      <c r="F61" s="64">
        <f t="shared" si="15"/>
        <v>15062</v>
      </c>
      <c r="G61" s="64">
        <f t="shared" si="15"/>
        <v>181630</v>
      </c>
      <c r="H61" s="38"/>
      <c r="I61" s="64">
        <f>I60*886</f>
        <v>108978</v>
      </c>
      <c r="J61" s="3"/>
    </row>
    <row r="62" spans="1:10" x14ac:dyDescent="0.35">
      <c r="A62" s="75" t="s">
        <v>5</v>
      </c>
      <c r="B62" s="74"/>
      <c r="C62" s="74"/>
      <c r="D62" s="74"/>
      <c r="E62" s="74"/>
      <c r="F62" s="74"/>
      <c r="G62" s="9"/>
      <c r="H62" s="37"/>
    </row>
    <row r="63" spans="1:10" x14ac:dyDescent="0.35">
      <c r="A63" s="70" t="s">
        <v>3</v>
      </c>
      <c r="B63" s="64"/>
      <c r="C63" s="64"/>
      <c r="D63" s="64"/>
      <c r="E63" s="64"/>
      <c r="F63" s="64"/>
      <c r="G63" s="9"/>
      <c r="H63" s="37"/>
    </row>
    <row r="64" spans="1:10" x14ac:dyDescent="0.35">
      <c r="A64" s="69" t="s">
        <v>2</v>
      </c>
      <c r="B64" s="64">
        <v>25</v>
      </c>
      <c r="C64" s="64">
        <v>17</v>
      </c>
      <c r="D64" s="64">
        <v>107</v>
      </c>
      <c r="E64" s="64">
        <v>16</v>
      </c>
      <c r="F64" s="73">
        <v>3</v>
      </c>
      <c r="G64" s="68">
        <v>22</v>
      </c>
      <c r="H64" s="37">
        <v>0.88</v>
      </c>
      <c r="I64" s="64">
        <v>9</v>
      </c>
      <c r="J64" s="3">
        <v>0.36</v>
      </c>
    </row>
    <row r="65" spans="1:10" ht="15" thickBot="1" x14ac:dyDescent="0.4">
      <c r="A65" s="67" t="s">
        <v>24</v>
      </c>
      <c r="B65" s="66">
        <f t="shared" ref="B65:G65" si="16">B64*190</f>
        <v>4750</v>
      </c>
      <c r="C65" s="66">
        <f t="shared" si="16"/>
        <v>3230</v>
      </c>
      <c r="D65" s="66">
        <f t="shared" si="16"/>
        <v>20330</v>
      </c>
      <c r="E65" s="66">
        <f t="shared" si="16"/>
        <v>3040</v>
      </c>
      <c r="F65" s="66">
        <f t="shared" si="16"/>
        <v>570</v>
      </c>
      <c r="G65" s="66">
        <f t="shared" si="16"/>
        <v>4180</v>
      </c>
      <c r="H65" s="57"/>
      <c r="I65" s="66">
        <f>I64*190</f>
        <v>1710</v>
      </c>
      <c r="J65" s="3"/>
    </row>
    <row r="66" spans="1:10" x14ac:dyDescent="0.35">
      <c r="A66" s="72" t="s">
        <v>4</v>
      </c>
      <c r="B66" s="71"/>
      <c r="C66" s="71"/>
      <c r="D66" s="71"/>
      <c r="E66" s="71"/>
      <c r="F66" s="71"/>
      <c r="G66" s="9"/>
      <c r="H66" s="37"/>
    </row>
    <row r="67" spans="1:10" x14ac:dyDescent="0.35">
      <c r="A67" s="70" t="s">
        <v>3</v>
      </c>
      <c r="B67" s="64"/>
      <c r="C67" s="64"/>
      <c r="D67" s="64"/>
      <c r="E67" s="64"/>
      <c r="F67" s="64"/>
      <c r="G67" s="9"/>
      <c r="H67" s="37"/>
    </row>
    <row r="68" spans="1:10" x14ac:dyDescent="0.35">
      <c r="A68" s="69" t="s">
        <v>2</v>
      </c>
      <c r="B68" s="64">
        <v>1209</v>
      </c>
      <c r="C68" s="64">
        <v>1274</v>
      </c>
      <c r="D68" s="64">
        <v>1338</v>
      </c>
      <c r="E68" s="64">
        <v>1213</v>
      </c>
      <c r="F68" s="64">
        <v>455</v>
      </c>
      <c r="G68" s="68">
        <v>754</v>
      </c>
      <c r="H68" s="37">
        <v>0.62</v>
      </c>
      <c r="I68" s="1">
        <f>B68-E68</f>
        <v>-4</v>
      </c>
      <c r="J68" s="1" t="s">
        <v>21</v>
      </c>
    </row>
    <row r="69" spans="1:10" ht="15" thickBot="1" x14ac:dyDescent="0.4">
      <c r="A69" s="67" t="s">
        <v>24</v>
      </c>
      <c r="B69" s="66">
        <f t="shared" ref="B69:G69" si="17">B68*44</f>
        <v>53196</v>
      </c>
      <c r="C69" s="66">
        <f t="shared" si="17"/>
        <v>56056</v>
      </c>
      <c r="D69" s="66">
        <f t="shared" si="17"/>
        <v>58872</v>
      </c>
      <c r="E69" s="66">
        <f t="shared" si="17"/>
        <v>53372</v>
      </c>
      <c r="F69" s="65">
        <f t="shared" si="17"/>
        <v>20020</v>
      </c>
      <c r="G69" s="64">
        <f t="shared" si="17"/>
        <v>33176</v>
      </c>
      <c r="H69" s="38"/>
      <c r="I69" s="64">
        <f>I68*44</f>
        <v>-176</v>
      </c>
      <c r="J69" s="38"/>
    </row>
    <row r="70" spans="1:10" ht="15" thickBot="1" x14ac:dyDescent="0.4">
      <c r="A70" s="51" t="s">
        <v>19</v>
      </c>
      <c r="B70" s="49">
        <f t="shared" ref="B70:G70" si="18">SUM(B69,B65,B61)</f>
        <v>254638</v>
      </c>
      <c r="C70" s="49">
        <f t="shared" si="18"/>
        <v>207248</v>
      </c>
      <c r="D70" s="49">
        <f t="shared" si="18"/>
        <v>197926</v>
      </c>
      <c r="E70" s="49">
        <f t="shared" si="18"/>
        <v>144126</v>
      </c>
      <c r="F70" s="49">
        <f t="shared" si="18"/>
        <v>35652</v>
      </c>
      <c r="G70" s="49">
        <f t="shared" si="18"/>
        <v>218986</v>
      </c>
      <c r="H70" s="50">
        <f>G70/B70</f>
        <v>0.85998947525506797</v>
      </c>
      <c r="I70" s="49">
        <f>SUM(I69,I65,I61)</f>
        <v>110512</v>
      </c>
      <c r="J70" s="50">
        <f>I70/B70</f>
        <v>0.43399649698788084</v>
      </c>
    </row>
    <row r="71" spans="1:10" ht="15" thickBot="1" x14ac:dyDescent="0.4">
      <c r="A71" s="63" t="s">
        <v>20</v>
      </c>
      <c r="B71" s="62"/>
      <c r="C71" s="62"/>
      <c r="D71" s="62"/>
      <c r="E71" s="62"/>
      <c r="F71" s="62"/>
      <c r="G71" s="9"/>
      <c r="H71" s="37"/>
    </row>
    <row r="72" spans="1:10" x14ac:dyDescent="0.35">
      <c r="A72" s="55" t="s">
        <v>7</v>
      </c>
      <c r="B72" s="54"/>
      <c r="C72" s="54"/>
      <c r="D72" s="54"/>
      <c r="E72" s="54"/>
      <c r="F72" s="54"/>
      <c r="G72" s="9"/>
      <c r="H72" s="37"/>
    </row>
    <row r="73" spans="1:10" x14ac:dyDescent="0.35">
      <c r="A73" s="53" t="s">
        <v>3</v>
      </c>
      <c r="B73" s="14"/>
      <c r="C73" s="14"/>
      <c r="D73" s="14"/>
      <c r="E73" s="14"/>
      <c r="F73" s="14"/>
      <c r="G73" s="9"/>
      <c r="H73" s="37"/>
    </row>
    <row r="74" spans="1:10" x14ac:dyDescent="0.35">
      <c r="A74" s="52" t="s">
        <v>6</v>
      </c>
      <c r="B74" s="14">
        <v>494</v>
      </c>
      <c r="C74" s="14">
        <v>438</v>
      </c>
      <c r="D74" s="14">
        <v>383</v>
      </c>
      <c r="E74" s="14">
        <v>132</v>
      </c>
      <c r="F74" s="14">
        <v>13</v>
      </c>
      <c r="G74" s="15">
        <v>481</v>
      </c>
      <c r="H74" s="37">
        <v>0.97</v>
      </c>
      <c r="I74" s="14">
        <v>362</v>
      </c>
      <c r="J74" s="3">
        <v>0.73</v>
      </c>
    </row>
    <row r="75" spans="1:10" ht="15" thickBot="1" x14ac:dyDescent="0.4">
      <c r="A75" s="52" t="s">
        <v>24</v>
      </c>
      <c r="B75" s="14">
        <f t="shared" ref="B75:G75" si="19">B74*886</f>
        <v>437684</v>
      </c>
      <c r="C75" s="14">
        <f t="shared" si="19"/>
        <v>388068</v>
      </c>
      <c r="D75" s="14">
        <f t="shared" si="19"/>
        <v>339338</v>
      </c>
      <c r="E75" s="14">
        <f t="shared" si="19"/>
        <v>116952</v>
      </c>
      <c r="F75" s="14">
        <f t="shared" si="19"/>
        <v>11518</v>
      </c>
      <c r="G75" s="14">
        <f t="shared" si="19"/>
        <v>426166</v>
      </c>
      <c r="H75" s="38"/>
      <c r="I75" s="14">
        <f>I74*886</f>
        <v>320732</v>
      </c>
      <c r="J75" s="3"/>
    </row>
    <row r="76" spans="1:10" x14ac:dyDescent="0.35">
      <c r="A76" s="61" t="s">
        <v>5</v>
      </c>
      <c r="B76" s="60"/>
      <c r="C76" s="60"/>
      <c r="D76" s="60"/>
      <c r="E76" s="60"/>
      <c r="F76" s="60"/>
      <c r="G76" s="9"/>
      <c r="H76" s="37"/>
    </row>
    <row r="77" spans="1:10" x14ac:dyDescent="0.35">
      <c r="A77" s="53" t="s">
        <v>3</v>
      </c>
      <c r="B77" s="14"/>
      <c r="C77" s="14"/>
      <c r="D77" s="14"/>
      <c r="E77" s="14"/>
      <c r="F77" s="14"/>
      <c r="G77" s="9"/>
      <c r="H77" s="37"/>
    </row>
    <row r="78" spans="1:10" x14ac:dyDescent="0.35">
      <c r="A78" s="52" t="s">
        <v>2</v>
      </c>
      <c r="B78" s="14">
        <v>109</v>
      </c>
      <c r="C78" s="14">
        <v>134</v>
      </c>
      <c r="D78" s="14">
        <v>179</v>
      </c>
      <c r="E78" s="14">
        <v>87</v>
      </c>
      <c r="F78" s="59">
        <v>47</v>
      </c>
      <c r="G78" s="15">
        <v>62</v>
      </c>
      <c r="H78" s="37">
        <v>0.56999999999999995</v>
      </c>
      <c r="I78" s="14">
        <v>22</v>
      </c>
      <c r="J78" s="3">
        <v>0.2</v>
      </c>
    </row>
    <row r="79" spans="1:10" ht="15" thickBot="1" x14ac:dyDescent="0.4">
      <c r="A79" s="58" t="s">
        <v>24</v>
      </c>
      <c r="B79" s="56">
        <f t="shared" ref="B79:G79" si="20">B78*190</f>
        <v>20710</v>
      </c>
      <c r="C79" s="56">
        <f t="shared" si="20"/>
        <v>25460</v>
      </c>
      <c r="D79" s="56">
        <f t="shared" si="20"/>
        <v>34010</v>
      </c>
      <c r="E79" s="56">
        <f t="shared" si="20"/>
        <v>16530</v>
      </c>
      <c r="F79" s="56">
        <f t="shared" si="20"/>
        <v>8930</v>
      </c>
      <c r="G79" s="56">
        <f t="shared" si="20"/>
        <v>11780</v>
      </c>
      <c r="H79" s="57"/>
      <c r="I79" s="56">
        <f>I78*190</f>
        <v>4180</v>
      </c>
      <c r="J79" s="3"/>
    </row>
    <row r="80" spans="1:10" x14ac:dyDescent="0.35">
      <c r="A80" s="55" t="s">
        <v>4</v>
      </c>
      <c r="B80" s="54"/>
      <c r="C80" s="54"/>
      <c r="D80" s="54"/>
      <c r="E80" s="54"/>
      <c r="F80" s="54"/>
      <c r="G80" s="9"/>
      <c r="H80" s="37"/>
    </row>
    <row r="81" spans="1:10" x14ac:dyDescent="0.35">
      <c r="A81" s="53" t="s">
        <v>3</v>
      </c>
      <c r="B81" s="14"/>
      <c r="C81" s="14"/>
      <c r="D81" s="14"/>
      <c r="E81" s="14"/>
      <c r="F81" s="14"/>
      <c r="G81" s="9"/>
      <c r="H81" s="37"/>
    </row>
    <row r="82" spans="1:10" x14ac:dyDescent="0.35">
      <c r="A82" s="52" t="s">
        <v>2</v>
      </c>
      <c r="B82" s="14">
        <v>2767</v>
      </c>
      <c r="C82" s="14">
        <v>2536</v>
      </c>
      <c r="D82" s="14">
        <v>2488</v>
      </c>
      <c r="E82" s="14">
        <v>2113</v>
      </c>
      <c r="F82" s="14">
        <v>881</v>
      </c>
      <c r="G82" s="15">
        <v>1886</v>
      </c>
      <c r="H82" s="37">
        <v>0.68</v>
      </c>
      <c r="I82" s="14">
        <v>654</v>
      </c>
      <c r="J82" s="3">
        <v>0.24</v>
      </c>
    </row>
    <row r="83" spans="1:10" x14ac:dyDescent="0.35">
      <c r="A83" s="52" t="s">
        <v>24</v>
      </c>
      <c r="B83" s="14">
        <f t="shared" ref="B83:G83" si="21">B82*44</f>
        <v>121748</v>
      </c>
      <c r="C83" s="14">
        <f t="shared" si="21"/>
        <v>111584</v>
      </c>
      <c r="D83" s="14">
        <f t="shared" si="21"/>
        <v>109472</v>
      </c>
      <c r="E83" s="14">
        <f t="shared" si="21"/>
        <v>92972</v>
      </c>
      <c r="F83" s="14">
        <f t="shared" si="21"/>
        <v>38764</v>
      </c>
      <c r="G83" s="14">
        <f t="shared" si="21"/>
        <v>82984</v>
      </c>
      <c r="H83" s="38"/>
      <c r="I83" s="14">
        <f>I82*44</f>
        <v>28776</v>
      </c>
      <c r="J83" s="3"/>
    </row>
    <row r="84" spans="1:10" ht="15" thickBot="1" x14ac:dyDescent="0.4">
      <c r="A84" s="51" t="s">
        <v>19</v>
      </c>
      <c r="B84" s="49">
        <f t="shared" ref="B84:G84" si="22">SUM(B83,B79,B75)</f>
        <v>580142</v>
      </c>
      <c r="C84" s="49">
        <f t="shared" si="22"/>
        <v>525112</v>
      </c>
      <c r="D84" s="49">
        <f t="shared" si="22"/>
        <v>482820</v>
      </c>
      <c r="E84" s="49">
        <f t="shared" si="22"/>
        <v>226454</v>
      </c>
      <c r="F84" s="49">
        <f t="shared" si="22"/>
        <v>59212</v>
      </c>
      <c r="G84" s="49">
        <f t="shared" si="22"/>
        <v>520930</v>
      </c>
      <c r="H84" s="50">
        <f>G84/B84</f>
        <v>0.89793533307362683</v>
      </c>
      <c r="I84" s="49">
        <f>SUM(I83,I79,I75)</f>
        <v>353688</v>
      </c>
      <c r="J84" s="48">
        <f>I84/B84</f>
        <v>0.60965763554440122</v>
      </c>
    </row>
    <row r="85" spans="1:10" ht="15" thickBot="1" x14ac:dyDescent="0.4">
      <c r="A85" s="47" t="s">
        <v>18</v>
      </c>
      <c r="B85" s="46"/>
      <c r="C85" s="46"/>
      <c r="D85" s="46"/>
      <c r="E85" s="46"/>
      <c r="F85" s="46"/>
      <c r="G85" s="9"/>
      <c r="H85" s="37"/>
    </row>
    <row r="86" spans="1:10" x14ac:dyDescent="0.35">
      <c r="A86" s="45" t="s">
        <v>4</v>
      </c>
      <c r="B86" s="44"/>
      <c r="C86" s="44"/>
      <c r="D86" s="44"/>
      <c r="E86" s="44"/>
      <c r="F86" s="44"/>
      <c r="G86" s="9"/>
      <c r="H86" s="37"/>
    </row>
    <row r="87" spans="1:10" x14ac:dyDescent="0.35">
      <c r="A87" s="43" t="s">
        <v>3</v>
      </c>
      <c r="B87" s="39"/>
      <c r="C87" s="39"/>
      <c r="D87" s="39"/>
      <c r="E87" s="39"/>
      <c r="F87" s="39"/>
      <c r="G87" s="9"/>
      <c r="H87" s="37"/>
    </row>
    <row r="88" spans="1:10" ht="15" thickBot="1" x14ac:dyDescent="0.4">
      <c r="A88" s="42" t="s">
        <v>2</v>
      </c>
      <c r="B88" s="41">
        <v>24</v>
      </c>
      <c r="C88" s="41">
        <v>13</v>
      </c>
      <c r="D88" s="41">
        <v>29</v>
      </c>
      <c r="E88" s="41">
        <v>12</v>
      </c>
      <c r="F88" s="41">
        <v>18</v>
      </c>
      <c r="G88" s="40">
        <v>6</v>
      </c>
      <c r="H88" s="37">
        <v>0.25</v>
      </c>
      <c r="I88" s="39">
        <v>12</v>
      </c>
      <c r="J88" s="3">
        <v>0.5</v>
      </c>
    </row>
    <row r="89" spans="1:10" x14ac:dyDescent="0.35">
      <c r="A89" s="38" t="s">
        <v>19</v>
      </c>
      <c r="B89" s="38">
        <f t="shared" ref="B89:G89" si="23">B88*44</f>
        <v>1056</v>
      </c>
      <c r="C89" s="38">
        <f t="shared" si="23"/>
        <v>572</v>
      </c>
      <c r="D89" s="38">
        <f t="shared" si="23"/>
        <v>1276</v>
      </c>
      <c r="E89" s="38">
        <f t="shared" si="23"/>
        <v>528</v>
      </c>
      <c r="F89" s="38">
        <f t="shared" si="23"/>
        <v>792</v>
      </c>
      <c r="G89" s="38">
        <f t="shared" si="23"/>
        <v>264</v>
      </c>
      <c r="H89" s="38"/>
      <c r="I89" s="38">
        <f>I88*44</f>
        <v>528</v>
      </c>
    </row>
    <row r="90" spans="1:10" x14ac:dyDescent="0.35">
      <c r="A90" s="38"/>
      <c r="B90" s="38"/>
      <c r="C90" s="38"/>
      <c r="D90" s="38"/>
      <c r="E90" s="38"/>
      <c r="F90" s="38"/>
      <c r="G90" s="9"/>
      <c r="H90" s="37"/>
    </row>
    <row r="91" spans="1:10" ht="15" thickBot="1" x14ac:dyDescent="0.4">
      <c r="A91" s="36" t="s">
        <v>17</v>
      </c>
      <c r="B91" s="35" t="s">
        <v>16</v>
      </c>
      <c r="C91" s="35" t="s">
        <v>15</v>
      </c>
      <c r="D91" s="35" t="s">
        <v>14</v>
      </c>
      <c r="E91" s="35" t="s">
        <v>13</v>
      </c>
      <c r="F91" s="35" t="s">
        <v>12</v>
      </c>
      <c r="G91" s="9" t="s">
        <v>11</v>
      </c>
      <c r="H91" s="9" t="s">
        <v>10</v>
      </c>
      <c r="I91" s="34" t="s">
        <v>9</v>
      </c>
      <c r="J91" s="1" t="s">
        <v>8</v>
      </c>
    </row>
    <row r="92" spans="1:10" x14ac:dyDescent="0.35">
      <c r="A92" s="33" t="s">
        <v>7</v>
      </c>
      <c r="B92" s="32"/>
      <c r="C92" s="32"/>
      <c r="D92" s="32"/>
      <c r="E92" s="32"/>
      <c r="F92" s="31"/>
      <c r="G92" s="9"/>
      <c r="H92" s="9"/>
    </row>
    <row r="93" spans="1:10" x14ac:dyDescent="0.35">
      <c r="A93" s="30" t="s">
        <v>3</v>
      </c>
      <c r="B93" s="27"/>
      <c r="C93" s="27"/>
      <c r="D93" s="27"/>
      <c r="E93" s="27"/>
      <c r="F93" s="29"/>
      <c r="G93" s="9"/>
      <c r="H93" s="9"/>
    </row>
    <row r="94" spans="1:10" x14ac:dyDescent="0.35">
      <c r="A94" s="25" t="s">
        <v>6</v>
      </c>
      <c r="B94" s="24">
        <v>4551</v>
      </c>
      <c r="C94" s="24">
        <v>3810</v>
      </c>
      <c r="D94" s="24">
        <v>3129</v>
      </c>
      <c r="E94" s="24">
        <v>912</v>
      </c>
      <c r="F94" s="28">
        <v>396</v>
      </c>
      <c r="G94" s="27">
        <v>4155</v>
      </c>
      <c r="H94" s="5">
        <v>0.91</v>
      </c>
      <c r="I94" s="26">
        <v>3639</v>
      </c>
      <c r="J94" s="3">
        <v>0.8</v>
      </c>
    </row>
    <row r="95" spans="1:10" x14ac:dyDescent="0.35">
      <c r="A95" s="25"/>
      <c r="B95" s="24">
        <f t="shared" ref="B95:G95" si="24">B94*886</f>
        <v>4032186</v>
      </c>
      <c r="C95" s="24">
        <f t="shared" si="24"/>
        <v>3375660</v>
      </c>
      <c r="D95" s="24">
        <f t="shared" si="24"/>
        <v>2772294</v>
      </c>
      <c r="E95" s="24">
        <f t="shared" si="24"/>
        <v>808032</v>
      </c>
      <c r="F95" s="24">
        <f t="shared" si="24"/>
        <v>350856</v>
      </c>
      <c r="G95" s="24">
        <f t="shared" si="24"/>
        <v>3681330</v>
      </c>
      <c r="H95" s="5"/>
      <c r="I95" s="23">
        <f>I94*886</f>
        <v>3224154</v>
      </c>
      <c r="J95" s="3">
        <f>(I95/B95)</f>
        <v>0.79960448253131178</v>
      </c>
    </row>
    <row r="96" spans="1:10" x14ac:dyDescent="0.35">
      <c r="A96" s="22" t="s">
        <v>5</v>
      </c>
      <c r="B96" s="21"/>
      <c r="C96" s="21"/>
      <c r="D96" s="21"/>
      <c r="E96" s="21"/>
      <c r="F96" s="20"/>
      <c r="G96" s="9"/>
      <c r="H96" s="9"/>
    </row>
    <row r="97" spans="1:10" x14ac:dyDescent="0.35">
      <c r="A97" s="19" t="s">
        <v>3</v>
      </c>
      <c r="B97" s="15"/>
      <c r="C97" s="15"/>
      <c r="D97" s="15"/>
      <c r="E97" s="15"/>
      <c r="F97" s="18"/>
      <c r="G97" s="9"/>
      <c r="H97" s="9"/>
    </row>
    <row r="98" spans="1:10" x14ac:dyDescent="0.35">
      <c r="A98" s="16" t="s">
        <v>2</v>
      </c>
      <c r="B98" s="15">
        <v>790</v>
      </c>
      <c r="C98" s="15">
        <v>690</v>
      </c>
      <c r="D98" s="15">
        <v>942</v>
      </c>
      <c r="E98" s="15">
        <v>566</v>
      </c>
      <c r="F98" s="18">
        <v>375</v>
      </c>
      <c r="G98" s="15">
        <v>415</v>
      </c>
      <c r="H98" s="5">
        <v>0.53</v>
      </c>
      <c r="I98" s="17">
        <v>224</v>
      </c>
      <c r="J98" s="3">
        <v>0.28000000000000003</v>
      </c>
    </row>
    <row r="99" spans="1:10" x14ac:dyDescent="0.35">
      <c r="A99" s="16"/>
      <c r="B99" s="15">
        <f t="shared" ref="B99:G99" si="25">B98*190</f>
        <v>150100</v>
      </c>
      <c r="C99" s="15">
        <f t="shared" si="25"/>
        <v>131100</v>
      </c>
      <c r="D99" s="15">
        <f t="shared" si="25"/>
        <v>178980</v>
      </c>
      <c r="E99" s="15">
        <f t="shared" si="25"/>
        <v>107540</v>
      </c>
      <c r="F99" s="15">
        <f t="shared" si="25"/>
        <v>71250</v>
      </c>
      <c r="G99" s="15">
        <f t="shared" si="25"/>
        <v>78850</v>
      </c>
      <c r="H99" s="5"/>
      <c r="I99" s="14">
        <f>I98*190</f>
        <v>42560</v>
      </c>
      <c r="J99" s="3"/>
    </row>
    <row r="100" spans="1:10" x14ac:dyDescent="0.35">
      <c r="A100" s="13" t="s">
        <v>4</v>
      </c>
      <c r="B100" s="12"/>
      <c r="C100" s="12"/>
      <c r="D100" s="12"/>
      <c r="E100" s="12"/>
      <c r="F100" s="11"/>
      <c r="G100" s="9"/>
      <c r="H100" s="9"/>
    </row>
    <row r="101" spans="1:10" x14ac:dyDescent="0.35">
      <c r="A101" s="10" t="s">
        <v>3</v>
      </c>
      <c r="B101" s="6"/>
      <c r="C101" s="6"/>
      <c r="D101" s="6"/>
      <c r="E101" s="6"/>
      <c r="F101" s="7"/>
      <c r="G101" s="9"/>
      <c r="H101" s="9"/>
    </row>
    <row r="102" spans="1:10" x14ac:dyDescent="0.35">
      <c r="A102" s="8" t="s">
        <v>2</v>
      </c>
      <c r="B102" s="6">
        <v>20047</v>
      </c>
      <c r="C102" s="6">
        <v>19378</v>
      </c>
      <c r="D102" s="6">
        <v>20890</v>
      </c>
      <c r="E102" s="6">
        <v>19439</v>
      </c>
      <c r="F102" s="7">
        <v>7569</v>
      </c>
      <c r="G102" s="6">
        <v>12478</v>
      </c>
      <c r="H102" s="5">
        <v>0.62</v>
      </c>
      <c r="I102" s="4">
        <v>608</v>
      </c>
      <c r="J102" s="3">
        <v>0.03</v>
      </c>
    </row>
    <row r="103" spans="1:10" x14ac:dyDescent="0.35">
      <c r="B103" s="1">
        <f t="shared" ref="B103:G103" si="26">B102*44</f>
        <v>882068</v>
      </c>
      <c r="C103" s="1">
        <f t="shared" si="26"/>
        <v>852632</v>
      </c>
      <c r="D103" s="1">
        <f t="shared" si="26"/>
        <v>919160</v>
      </c>
      <c r="E103" s="1">
        <f t="shared" si="26"/>
        <v>855316</v>
      </c>
      <c r="F103" s="1">
        <f t="shared" si="26"/>
        <v>333036</v>
      </c>
      <c r="G103" s="1">
        <f t="shared" si="26"/>
        <v>549032</v>
      </c>
      <c r="H103" s="1">
        <f>(G103/B103)*100</f>
        <v>62.243727240983695</v>
      </c>
      <c r="I103" s="1">
        <f>I102*44</f>
        <v>26752</v>
      </c>
      <c r="J103" s="2">
        <f>(I103/B103)</f>
        <v>3.0328727490397566E-2</v>
      </c>
    </row>
    <row r="104" spans="1:10" x14ac:dyDescent="0.35">
      <c r="J104" s="2"/>
    </row>
    <row r="105" spans="1:10" x14ac:dyDescent="0.35">
      <c r="A105" s="1" t="s">
        <v>1</v>
      </c>
      <c r="B105" s="1">
        <f t="shared" ref="B105:G105" si="27">SUM(B103,B99,B95)</f>
        <v>5064354</v>
      </c>
      <c r="C105" s="1">
        <f t="shared" si="27"/>
        <v>4359392</v>
      </c>
      <c r="D105" s="1">
        <f t="shared" si="27"/>
        <v>3870434</v>
      </c>
      <c r="E105" s="1">
        <f t="shared" si="27"/>
        <v>1770888</v>
      </c>
      <c r="F105" s="1">
        <f t="shared" si="27"/>
        <v>755142</v>
      </c>
      <c r="G105" s="1">
        <f t="shared" si="27"/>
        <v>4309212</v>
      </c>
      <c r="H105" s="2">
        <f>(G105/B105)</f>
        <v>0.85089075526710811</v>
      </c>
      <c r="I105" s="1">
        <f>SUM(I103,I99,I95)</f>
        <v>3293466</v>
      </c>
      <c r="J105" s="2">
        <f>(I105/B105)</f>
        <v>0.65032302244274398</v>
      </c>
    </row>
    <row r="106" spans="1:10" x14ac:dyDescent="0.35">
      <c r="A106" s="1" t="s">
        <v>0</v>
      </c>
      <c r="B106" s="1">
        <f>B105/1000</f>
        <v>5064.3540000000003</v>
      </c>
      <c r="C106" s="1">
        <f>C105/1000</f>
        <v>4359.3919999999998</v>
      </c>
      <c r="D106" s="1">
        <f>D105/1000</f>
        <v>3870.4340000000002</v>
      </c>
      <c r="E106" s="1">
        <f>E105/1000</f>
        <v>1770.8879999999999</v>
      </c>
      <c r="F106" s="1">
        <f>F105/1000</f>
        <v>755.14200000000005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Volatiles Data 2016-21 (2)</vt:lpstr>
      <vt:lpstr>Analysis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Saitch</dc:creator>
  <cp:lastModifiedBy>Hannah Saitch</cp:lastModifiedBy>
  <dcterms:created xsi:type="dcterms:W3CDTF">2021-10-19T09:55:00Z</dcterms:created>
  <dcterms:modified xsi:type="dcterms:W3CDTF">2021-10-19T10:05:04Z</dcterms:modified>
</cp:coreProperties>
</file>